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Инструкция" sheetId="1" state="visible" r:id="rId1"/>
    <sheet xmlns:r="http://schemas.openxmlformats.org/officeDocument/2006/relationships" name="Параметры" sheetId="2" state="visible" r:id="rId2"/>
    <sheet xmlns:r="http://schemas.openxmlformats.org/officeDocument/2006/relationships" name="Реестр" sheetId="3" state="visible" r:id="rId3"/>
    <sheet xmlns:r="http://schemas.openxmlformats.org/officeDocument/2006/relationships" name="Свод" sheetId="4" state="visible" r:id="rId4"/>
    <sheet xmlns:r="http://schemas.openxmlformats.org/officeDocument/2006/relationships" name="Контроль" sheetId="5" state="visible" r:id="rId5"/>
  </sheets>
  <definedNames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#,##0 &quot;₽&quot;"/>
  </numFmts>
  <fonts count="12">
    <font>
      <name val="Carlito"/>
      <sz val="11"/>
    </font>
    <font>
      <name val="Arial"/>
      <b val="1"/>
      <color rgb="FFF5F0E8"/>
      <sz val="18"/>
    </font>
    <font>
      <name val="Arial"/>
      <i val="1"/>
      <color rgb="FF9D2B2B"/>
      <sz val="10"/>
    </font>
    <font>
      <name val="Arial"/>
      <b val="1"/>
      <color rgb="FF0B0A09"/>
      <sz val="10"/>
    </font>
    <font>
      <name val="Arial"/>
      <color rgb="FF000000"/>
      <sz val="10"/>
    </font>
    <font>
      <name val="Arial"/>
      <b val="1"/>
      <color rgb="FFFFFFFF"/>
      <sz val="11"/>
    </font>
    <font>
      <name val="Arial"/>
      <color rgb="FF0000FF"/>
      <sz val="10"/>
    </font>
    <font>
      <name val="Arial"/>
      <b val="1"/>
      <color rgb="FF5A8F4A"/>
      <sz val="10"/>
    </font>
    <font>
      <name val="Arial"/>
      <i val="1"/>
      <color rgb="FFA79E92"/>
      <sz val="9"/>
    </font>
    <font>
      <name val="Arial"/>
      <b val="1"/>
      <color rgb="FFF5F0E8"/>
      <sz val="10"/>
    </font>
    <font>
      <name val="Arial"/>
      <color rgb="FF008000"/>
      <sz val="10"/>
    </font>
    <font>
      <name val="Arial"/>
      <b val="1"/>
      <color rgb="FF9D2B2B"/>
      <sz val="14"/>
    </font>
  </fonts>
  <fills count="8">
    <fill>
      <patternFill/>
    </fill>
    <fill>
      <patternFill patternType="gray125"/>
    </fill>
    <fill>
      <patternFill patternType="solid">
        <fgColor rgb="FF0B0A09"/>
      </patternFill>
    </fill>
    <fill>
      <patternFill patternType="solid">
        <fgColor rgb="FFF5F0E8"/>
      </patternFill>
    </fill>
    <fill>
      <patternFill patternType="solid">
        <fgColor rgb="FFEEE9E1"/>
      </patternFill>
    </fill>
    <fill>
      <patternFill patternType="solid">
        <fgColor rgb="FF9D2B2B"/>
      </patternFill>
    </fill>
    <fill>
      <patternFill patternType="solid">
        <fgColor rgb="FFFFF4CC"/>
      </patternFill>
    </fill>
    <fill>
      <patternFill patternType="solid">
        <fgColor rgb="FFEAF3E7"/>
      </patternFill>
    </fill>
  </fills>
  <borders count="22">
    <border/>
    <border>
      <left style="thin">
        <color rgb="FFD8CFC3"/>
      </left>
      <right style="thin">
        <color rgb="FFD8CFC3"/>
      </right>
      <top style="thin">
        <color rgb="FFD8CFC3"/>
      </top>
      <bottom style="thin">
        <color rgb="FFD8CFC3"/>
      </bottom>
    </border>
    <border>
      <left style="thin">
        <color rgb="FF9D2B2B"/>
      </left>
      <top style="thin">
        <color rgb="FF9D2B2B"/>
      </top>
      <bottom style="thin">
        <color rgb="FF9D2B2B"/>
      </bottom>
    </border>
    <border>
      <top style="thin">
        <color rgb="FF9D2B2B"/>
      </top>
      <bottom style="thin">
        <color rgb="FF9D2B2B"/>
      </bottom>
    </border>
    <border>
      <right style="thin">
        <color rgb="FF9D2B2B"/>
      </right>
      <top style="thin">
        <color rgb="FF9D2B2B"/>
      </top>
      <bottom style="thin">
        <color rgb="FF9D2B2B"/>
      </bottom>
    </border>
    <border>
      <left style="thin">
        <color rgb="FFD8CFC3"/>
      </left>
      <top style="thin">
        <color rgb="FFD8CFC3"/>
      </top>
    </border>
    <border>
      <top style="thin">
        <color rgb="FFD8CFC3"/>
      </top>
    </border>
    <border>
      <right style="thin">
        <color rgb="FFD8CFC3"/>
      </right>
      <top style="thin">
        <color rgb="FFD8CFC3"/>
      </top>
    </border>
    <border>
      <left style="thin">
        <color rgb="FFD8CFC3"/>
      </left>
    </border>
    <border>
      <right style="thin">
        <color rgb="FFD8CFC3"/>
      </right>
    </border>
    <border>
      <left style="thin">
        <color rgb="FFD8CFC3"/>
      </left>
      <bottom style="thin">
        <color rgb="FFD8CFC3"/>
      </bottom>
    </border>
    <border>
      <bottom style="thin">
        <color rgb="FFD8CFC3"/>
      </bottom>
    </border>
    <border>
      <right style="thin">
        <color rgb="FFD8CFC3"/>
      </right>
      <bottom style="thin">
        <color rgb="FFD8CFC3"/>
      </bottom>
    </border>
    <border>
      <top style="thin">
        <color rgb="FFD8CFC3"/>
      </top>
      <bottom style="thin">
        <color rgb="FFD8CFC3"/>
      </bottom>
    </border>
    <border>
      <left style="medium">
        <color rgb="FF9D2B2B"/>
      </left>
      <top style="medium">
        <color rgb="FF9D2B2B"/>
      </top>
      <bottom style="medium">
        <color rgb="FF9D2B2B"/>
      </bottom>
    </border>
    <border>
      <top style="medium">
        <color rgb="FF9D2B2B"/>
      </top>
      <bottom style="medium">
        <color rgb="FF9D2B2B"/>
      </bottom>
    </border>
    <border>
      <right style="medium">
        <color rgb="FF9D2B2B"/>
      </right>
      <top style="medium">
        <color rgb="FF9D2B2B"/>
      </top>
      <bottom style="medium">
        <color rgb="FF9D2B2B"/>
      </bottom>
    </border>
    <border>
      <left style="medium">
        <color rgb="FF9D2B2B"/>
      </left>
      <right style="medium">
        <color rgb="FF9D2B2B"/>
      </right>
      <top style="medium">
        <color rgb="FF9D2B2B"/>
      </top>
      <bottom style="medium">
        <color rgb="FF9D2B2B"/>
      </bottom>
    </border>
    <border>
      <right style="thin">
        <color rgb="FFD8CFC3"/>
      </right>
      <top style="thin">
        <color rgb="FFD8CFC3"/>
      </top>
      <bottom style="thin">
        <color rgb="FFD8CFC3"/>
      </bottom>
    </border>
    <border>
      <left style="thin">
        <color rgb="FF9D2B2B"/>
      </left>
      <right style="thin">
        <color rgb="FF9D2B2B"/>
      </right>
      <top style="thin">
        <color rgb="FF9D2B2B"/>
      </top>
      <bottom style="thin">
        <color rgb="FF9D2B2B"/>
      </bottom>
    </border>
    <border>
      <top style="thin">
        <color rgb="FF9D2B2B"/>
      </top>
    </border>
    <border>
      <right style="thin">
        <color rgb="FF9D2B2B"/>
      </right>
      <top style="thin">
        <color rgb="FF9D2B2B"/>
      </top>
    </border>
  </borders>
  <cellStyleXfs count="1">
    <xf numFmtId="0" fontId="0" fillId="0" borderId="0"/>
  </cellStyleXfs>
  <cellXfs count="125">
    <xf numFmtId="0" fontId="0" fillId="0" borderId="0" pivotButton="0" quotePrefix="0" xfId="0"/>
    <xf numFmtId="0" fontId="0" fillId="2" borderId="0" pivotButton="0" quotePrefix="0" xfId="0"/>
    <xf numFmtId="0" fontId="1" fillId="2" borderId="0" pivotButton="0" quotePrefix="0" xfId="0"/>
    <xf numFmtId="0" fontId="1" fillId="2" borderId="0" applyAlignment="1" pivotButton="0" quotePrefix="0" xfId="0">
      <alignment wrapText="1"/>
    </xf>
    <xf numFmtId="0" fontId="1" fillId="2" borderId="0" applyAlignment="1" pivotButton="0" quotePrefix="0" xfId="0">
      <alignment horizontal="left" wrapText="1"/>
    </xf>
    <xf numFmtId="0" fontId="1" fillId="2" borderId="0" applyAlignment="1" pivotButton="0" quotePrefix="0" xfId="0">
      <alignment horizontal="left" vertical="center" wrapText="1"/>
    </xf>
    <xf numFmtId="0" fontId="0" fillId="3" borderId="0" pivotButton="0" quotePrefix="0" xfId="0"/>
    <xf numFmtId="0" fontId="2" fillId="3" borderId="0" pivotButton="0" quotePrefix="0" xfId="0"/>
    <xf numFmtId="0" fontId="2" fillId="3" borderId="0" applyAlignment="1" pivotButton="0" quotePrefix="0" xfId="0">
      <alignment wrapText="1"/>
    </xf>
    <xf numFmtId="0" fontId="2" fillId="3" borderId="0" applyAlignment="1" pivotButton="0" quotePrefix="0" xfId="0">
      <alignment vertical="center" wrapText="1"/>
    </xf>
    <xf numFmtId="0" fontId="0" fillId="4" borderId="0" pivotButton="0" quotePrefix="0" xfId="0"/>
    <xf numFmtId="0" fontId="3" fillId="4" borderId="0" pivotButton="0" quotePrefix="0" xfId="0"/>
    <xf numFmtId="0" fontId="3" fillId="4" borderId="1" pivotButton="0" quotePrefix="0" xfId="0"/>
    <xf numFmtId="0" fontId="3" fillId="4" borderId="1" applyAlignment="1" pivotButton="0" quotePrefix="0" xfId="0">
      <alignment vertical="top"/>
    </xf>
    <xf numFmtId="0" fontId="4" fillId="0" borderId="0" pivotButton="0" quotePrefix="0" xfId="0"/>
    <xf numFmtId="0" fontId="4" fillId="0" borderId="1" pivotButton="0" quotePrefix="0" xfId="0"/>
    <xf numFmtId="0" fontId="4" fillId="0" borderId="1" applyAlignment="1" pivotButton="0" quotePrefix="0" xfId="0">
      <alignment wrapText="1"/>
    </xf>
    <xf numFmtId="0" fontId="4" fillId="0" borderId="1" applyAlignment="1" pivotButton="0" quotePrefix="0" xfId="0">
      <alignment vertical="top" wrapText="1"/>
    </xf>
    <xf numFmtId="0" fontId="0" fillId="5" borderId="0" pivotButton="0" quotePrefix="0" xfId="0"/>
    <xf numFmtId="0" fontId="5" fillId="5" borderId="0" pivotButton="0" quotePrefix="0" xfId="0"/>
    <xf numFmtId="0" fontId="5" fillId="5" borderId="2" pivotButton="0" quotePrefix="0" xfId="0"/>
    <xf numFmtId="0" fontId="5" fillId="5" borderId="3" pivotButton="0" quotePrefix="0" xfId="0"/>
    <xf numFmtId="0" fontId="5" fillId="5" borderId="4" pivotButton="0" quotePrefix="0" xfId="0"/>
    <xf numFmtId="0" fontId="5" fillId="5" borderId="2" applyAlignment="1" pivotButton="0" quotePrefix="0" xfId="0">
      <alignment wrapText="1"/>
    </xf>
    <xf numFmtId="0" fontId="5" fillId="5" borderId="3" applyAlignment="1" pivotButton="0" quotePrefix="0" xfId="0">
      <alignment wrapText="1"/>
    </xf>
    <xf numFmtId="0" fontId="5" fillId="5" borderId="4" applyAlignment="1" pivotButton="0" quotePrefix="0" xfId="0">
      <alignment wrapText="1"/>
    </xf>
    <xf numFmtId="0" fontId="5" fillId="5" borderId="2" applyAlignment="1" pivotButton="0" quotePrefix="0" xfId="0">
      <alignment horizontal="left" wrapText="1"/>
    </xf>
    <xf numFmtId="0" fontId="5" fillId="5" borderId="3" applyAlignment="1" pivotButton="0" quotePrefix="0" xfId="0">
      <alignment horizontal="left" wrapText="1"/>
    </xf>
    <xf numFmtId="0" fontId="5" fillId="5" borderId="4" applyAlignment="1" pivotButton="0" quotePrefix="0" xfId="0">
      <alignment horizontal="left" wrapText="1"/>
    </xf>
    <xf numFmtId="0" fontId="5" fillId="5" borderId="2" applyAlignment="1" pivotButton="0" quotePrefix="0" xfId="0">
      <alignment horizontal="left" vertical="center" wrapText="1"/>
    </xf>
    <xf numFmtId="0" fontId="5" fillId="5" borderId="3" applyAlignment="1" pivotButton="0" quotePrefix="0" xfId="0">
      <alignment horizontal="left" vertical="center" wrapText="1"/>
    </xf>
    <xf numFmtId="0" fontId="5" fillId="5" borderId="4" applyAlignment="1" pivotButton="0" quotePrefix="0" xfId="0">
      <alignment horizontal="left" vertical="center" wrapText="1"/>
    </xf>
    <xf numFmtId="0" fontId="5" fillId="5" borderId="1" pivotButton="0" quotePrefix="0" xfId="0"/>
    <xf numFmtId="0" fontId="5" fillId="5" borderId="1" applyAlignment="1" pivotButton="0" quotePrefix="0" xfId="0">
      <alignment horizontal="center"/>
    </xf>
    <xf numFmtId="0" fontId="5" fillId="5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 wrapText="1"/>
    </xf>
    <xf numFmtId="0" fontId="0" fillId="6" borderId="0" pivotButton="0" quotePrefix="0" xfId="0"/>
    <xf numFmtId="0" fontId="6" fillId="6" borderId="0" pivotButton="0" quotePrefix="0" xfId="0"/>
    <xf numFmtId="0" fontId="6" fillId="6" borderId="1" pivotButton="0" quotePrefix="0" xfId="0"/>
    <xf numFmtId="0" fontId="6" fillId="6" borderId="1" applyAlignment="1" pivotButton="0" quotePrefix="0" xfId="0">
      <alignment vertical="center"/>
    </xf>
    <xf numFmtId="0" fontId="4" fillId="0" borderId="1" applyAlignment="1" pivotButton="0" quotePrefix="0" xfId="0">
      <alignment vertical="center"/>
    </xf>
    <xf numFmtId="0" fontId="0" fillId="7" borderId="0" pivotButton="0" quotePrefix="0" xfId="0"/>
    <xf numFmtId="0" fontId="7" fillId="7" borderId="0" pivotButton="0" quotePrefix="0" xfId="0"/>
    <xf numFmtId="0" fontId="7" fillId="7" borderId="1" pivotButton="0" quotePrefix="0" xfId="0"/>
    <xf numFmtId="0" fontId="8" fillId="3" borderId="0" pivotButton="0" quotePrefix="0" xfId="0"/>
    <xf numFmtId="0" fontId="8" fillId="3" borderId="5" pivotButton="0" quotePrefix="0" xfId="0"/>
    <xf numFmtId="0" fontId="8" fillId="3" borderId="6" pivotButton="0" quotePrefix="0" xfId="0"/>
    <xf numFmtId="0" fontId="8" fillId="3" borderId="7" pivotButton="0" quotePrefix="0" xfId="0"/>
    <xf numFmtId="0" fontId="8" fillId="3" borderId="8" pivotButton="0" quotePrefix="0" xfId="0"/>
    <xf numFmtId="0" fontId="8" fillId="3" borderId="9" pivotButton="0" quotePrefix="0" xfId="0"/>
    <xf numFmtId="0" fontId="8" fillId="3" borderId="10" pivotButton="0" quotePrefix="0" xfId="0"/>
    <xf numFmtId="0" fontId="8" fillId="3" borderId="11" pivotButton="0" quotePrefix="0" xfId="0"/>
    <xf numFmtId="0" fontId="8" fillId="3" borderId="12" pivotButton="0" quotePrefix="0" xfId="0"/>
    <xf numFmtId="0" fontId="8" fillId="3" borderId="5" applyAlignment="1" pivotButton="0" quotePrefix="0" xfId="0">
      <alignment wrapText="1"/>
    </xf>
    <xf numFmtId="0" fontId="8" fillId="3" borderId="6" applyAlignment="1" pivotButton="0" quotePrefix="0" xfId="0">
      <alignment wrapText="1"/>
    </xf>
    <xf numFmtId="0" fontId="8" fillId="3" borderId="7" applyAlignment="1" pivotButton="0" quotePrefix="0" xfId="0">
      <alignment wrapText="1"/>
    </xf>
    <xf numFmtId="0" fontId="8" fillId="3" borderId="8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10" applyAlignment="1" pivotButton="0" quotePrefix="0" xfId="0">
      <alignment wrapText="1"/>
    </xf>
    <xf numFmtId="0" fontId="8" fillId="3" borderId="11" applyAlignment="1" pivotButton="0" quotePrefix="0" xfId="0">
      <alignment wrapText="1"/>
    </xf>
    <xf numFmtId="0" fontId="8" fillId="3" borderId="12" applyAlignment="1" pivotButton="0" quotePrefix="0" xfId="0">
      <alignment wrapText="1"/>
    </xf>
    <xf numFmtId="0" fontId="8" fillId="3" borderId="5" applyAlignment="1" pivotButton="0" quotePrefix="0" xfId="0">
      <alignment vertical="center" wrapText="1"/>
    </xf>
    <xf numFmtId="0" fontId="8" fillId="3" borderId="6" applyAlignment="1" pivotButton="0" quotePrefix="0" xfId="0">
      <alignment vertical="center" wrapText="1"/>
    </xf>
    <xf numFmtId="0" fontId="8" fillId="3" borderId="7" applyAlignment="1" pivotButton="0" quotePrefix="0" xfId="0">
      <alignment vertical="center" wrapText="1"/>
    </xf>
    <xf numFmtId="0" fontId="8" fillId="3" borderId="8" applyAlignment="1" pivotButton="0" quotePrefix="0" xfId="0">
      <alignment vertical="center" wrapText="1"/>
    </xf>
    <xf numFmtId="0" fontId="8" fillId="3" borderId="0" applyAlignment="1" pivotButton="0" quotePrefix="0" xfId="0">
      <alignment vertical="center" wrapText="1"/>
    </xf>
    <xf numFmtId="0" fontId="8" fillId="3" borderId="9" applyAlignment="1" pivotButton="0" quotePrefix="0" xfId="0">
      <alignment vertical="center" wrapText="1"/>
    </xf>
    <xf numFmtId="0" fontId="8" fillId="3" borderId="10" applyAlignment="1" pivotButton="0" quotePrefix="0" xfId="0">
      <alignment vertical="center" wrapText="1"/>
    </xf>
    <xf numFmtId="0" fontId="8" fillId="3" borderId="11" applyAlignment="1" pivotButton="0" quotePrefix="0" xfId="0">
      <alignment vertical="center" wrapText="1"/>
    </xf>
    <xf numFmtId="0" fontId="8" fillId="3" borderId="12" applyAlignment="1" pivotButton="0" quotePrefix="0" xfId="0">
      <alignment vertical="center" wrapText="1"/>
    </xf>
    <xf numFmtId="0" fontId="9" fillId="2" borderId="0" pivotButton="0" quotePrefix="0" xfId="0"/>
    <xf numFmtId="0" fontId="9" fillId="2" borderId="1" pivotButton="0" quotePrefix="0" xfId="0"/>
    <xf numFmtId="0" fontId="9" fillId="2" borderId="1" applyAlignment="1" pivotButton="0" quotePrefix="0" xfId="0">
      <alignment wrapText="1"/>
    </xf>
    <xf numFmtId="0" fontId="9" fillId="2" borderId="1" applyAlignment="1" pivotButton="0" quotePrefix="0" xfId="0">
      <alignment horizontal="center" wrapText="1"/>
    </xf>
    <xf numFmtId="0" fontId="9" fillId="2" borderId="1" applyAlignment="1" pivotButton="0" quotePrefix="0" xfId="0">
      <alignment horizontal="center" vertical="center" wrapText="1"/>
    </xf>
    <xf numFmtId="164" fontId="6" fillId="6" borderId="1" applyAlignment="1" pivotButton="0" quotePrefix="0" xfId="0">
      <alignment vertical="center"/>
    </xf>
    <xf numFmtId="0" fontId="4" fillId="0" borderId="11" pivotButton="0" quotePrefix="0" xfId="0"/>
    <xf numFmtId="0" fontId="4" fillId="0" borderId="11" applyAlignment="1" pivotButton="0" quotePrefix="0" xfId="0">
      <alignment vertical="center"/>
    </xf>
    <xf numFmtId="165" fontId="6" fillId="6" borderId="1" applyAlignment="1" pivotButton="0" quotePrefix="0" xfId="0">
      <alignment vertical="center"/>
    </xf>
    <xf numFmtId="0" fontId="10" fillId="0" borderId="0" pivotButton="0" quotePrefix="0" xfId="0"/>
    <xf numFmtId="0" fontId="10" fillId="0" borderId="1" pivotButton="0" quotePrefix="0" xfId="0"/>
    <xf numFmtId="0" fontId="10" fillId="0" borderId="1" applyAlignment="1" pivotButton="0" quotePrefix="0" xfId="0">
      <alignment vertical="center"/>
    </xf>
    <xf numFmtId="3" fontId="10" fillId="0" borderId="1" applyAlignment="1" pivotButton="0" quotePrefix="0" xfId="0">
      <alignment vertical="center"/>
    </xf>
    <xf numFmtId="165" fontId="10" fillId="0" borderId="1" applyAlignment="1" pivotButton="0" quotePrefix="0" xfId="0">
      <alignment vertical="center"/>
    </xf>
    <xf numFmtId="0" fontId="4" fillId="0" borderId="13" pivotButton="0" quotePrefix="0" xfId="0"/>
    <xf numFmtId="0" fontId="4" fillId="0" borderId="13" applyAlignment="1" pivotButton="0" quotePrefix="0" xfId="0">
      <alignment vertical="center"/>
    </xf>
    <xf numFmtId="0" fontId="11" fillId="3" borderId="0" pivotButton="0" quotePrefix="0" xfId="0"/>
    <xf numFmtId="0" fontId="11" fillId="3" borderId="14" pivotButton="0" quotePrefix="0" xfId="0"/>
    <xf numFmtId="0" fontId="11" fillId="3" borderId="15" pivotButton="0" quotePrefix="0" xfId="0"/>
    <xf numFmtId="0" fontId="11" fillId="3" borderId="16" pivotButton="0" quotePrefix="0" xfId="0"/>
    <xf numFmtId="0" fontId="11" fillId="3" borderId="14" applyAlignment="1" pivotButton="0" quotePrefix="0" xfId="0">
      <alignment horizontal="center"/>
    </xf>
    <xf numFmtId="0" fontId="11" fillId="3" borderId="15" applyAlignment="1" pivotButton="0" quotePrefix="0" xfId="0">
      <alignment horizontal="center"/>
    </xf>
    <xf numFmtId="0" fontId="11" fillId="3" borderId="16" applyAlignment="1" pivotButton="0" quotePrefix="0" xfId="0">
      <alignment horizontal="center"/>
    </xf>
    <xf numFmtId="0" fontId="11" fillId="3" borderId="14" applyAlignment="1" pivotButton="0" quotePrefix="0" xfId="0">
      <alignment horizontal="center" vertical="center"/>
    </xf>
    <xf numFmtId="0" fontId="11" fillId="3" borderId="15" applyAlignment="1" pivotButton="0" quotePrefix="0" xfId="0">
      <alignment horizontal="center" vertical="center"/>
    </xf>
    <xf numFmtId="0" fontId="11" fillId="3" borderId="16" applyAlignment="1" pivotButton="0" quotePrefix="0" xfId="0">
      <alignment horizontal="center" vertical="center"/>
    </xf>
    <xf numFmtId="165" fontId="11" fillId="3" borderId="14" applyAlignment="1" pivotButton="0" quotePrefix="0" xfId="0">
      <alignment horizontal="center" vertical="center"/>
    </xf>
    <xf numFmtId="165" fontId="11" fillId="3" borderId="15" applyAlignment="1" pivotButton="0" quotePrefix="0" xfId="0">
      <alignment horizontal="center" vertical="center"/>
    </xf>
    <xf numFmtId="165" fontId="11" fillId="3" borderId="16" applyAlignment="1" pivotButton="0" quotePrefix="0" xfId="0">
      <alignment horizontal="center" vertical="center"/>
    </xf>
    <xf numFmtId="0" fontId="4" fillId="0" borderId="11" applyAlignment="1" pivotButton="0" quotePrefix="0" xfId="0">
      <alignment vertical="center" wrapText="1"/>
    </xf>
    <xf numFmtId="0" fontId="4" fillId="0" borderId="13" applyAlignment="1" pivotButton="0" quotePrefix="0" xfId="0">
      <alignment vertical="center" wrapText="1"/>
    </xf>
    <xf numFmtId="0" fontId="11" fillId="3" borderId="17" pivotButton="0" quotePrefix="0" xfId="0"/>
    <xf numFmtId="0" fontId="11" fillId="3" borderId="17" applyAlignment="1" pivotButton="0" quotePrefix="0" xfId="0">
      <alignment horizontal="center"/>
    </xf>
    <xf numFmtId="0" fontId="11" fillId="3" borderId="17" applyAlignment="1" pivotButton="0" quotePrefix="0" xfId="0">
      <alignment horizontal="center" vertical="center"/>
    </xf>
    <xf numFmtId="0" fontId="0" fillId="0" borderId="13" pivotButton="0" quotePrefix="0" xfId="0"/>
    <xf numFmtId="0" fontId="0" fillId="0" borderId="18" pivotButton="0" quotePrefix="0" xfId="0"/>
    <xf numFmtId="0" fontId="5" fillId="5" borderId="19" applyAlignment="1" pivotButton="0" quotePrefix="0" xfId="0">
      <alignment horizontal="left" vertical="center" wrapText="1"/>
    </xf>
    <xf numFmtId="0" fontId="0" fillId="0" borderId="3" pivotButton="0" quotePrefix="0" xfId="0"/>
    <xf numFmtId="0" fontId="0" fillId="0" borderId="4" pivotButton="0" quotePrefix="0" xfId="0"/>
    <xf numFmtId="0" fontId="8" fillId="3" borderId="1" applyAlignment="1" pivotButton="0" quotePrefix="0" xfId="0">
      <alignment vertical="center" wrapText="1"/>
    </xf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6" fillId="6" borderId="1" applyAlignment="1" pivotButton="0" quotePrefix="0" xfId="0">
      <alignment vertical="center"/>
    </xf>
    <xf numFmtId="165" fontId="6" fillId="6" borderId="1" applyAlignment="1" pivotButton="0" quotePrefix="0" xfId="0">
      <alignment vertical="center"/>
    </xf>
    <xf numFmtId="165" fontId="10" fillId="0" borderId="1" applyAlignment="1" pivotButton="0" quotePrefix="0" xfId="0">
      <alignment vertical="center"/>
    </xf>
    <xf numFmtId="3" fontId="10" fillId="0" borderId="1" applyAlignment="1" pivotButton="0" quotePrefix="0" xfId="0">
      <alignment vertical="center"/>
    </xf>
    <xf numFmtId="165" fontId="11" fillId="3" borderId="14" applyAlignment="1" pivotButton="0" quotePrefix="0" xfId="0">
      <alignment horizontal="center" vertical="center"/>
    </xf>
    <xf numFmtId="165" fontId="11" fillId="3" borderId="15" applyAlignment="1" pivotButton="0" quotePrefix="0" xfId="0">
      <alignment horizontal="center" vertical="center"/>
    </xf>
    <xf numFmtId="165" fontId="11" fillId="3" borderId="16" applyAlignment="1" pivotButton="0" quotePrefix="0" xfId="0">
      <alignment horizontal="center" vertical="center"/>
    </xf>
  </cellXfs>
  <cellStyles count="1">
    <cellStyle name="Normal" xfId="0"/>
  </cellStyles>
  <dxfs count="8"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Возрастная структура ДЗ и КЗ, ₽</a:t>
            </a:r>
          </a:p>
        </rich>
      </tx>
    </title>
    <plotArea>
      <barChart>
        <barDir val="col"/>
        <grouping val="clustered"/>
        <varyColors val="0"/>
        <ser>
          <idx val="0"/>
          <order val="0"/>
          <tx>
            <v>ДЗ, ₽</v>
          </tx>
          <spPr>
            <a:ln xmlns:a="http://schemas.openxmlformats.org/drawingml/2006/main">
              <a:prstDash val="solid"/>
            </a:ln>
          </spPr>
          <cat>
            <strRef>
              <f>'Свод'!$A$6:$A$10</f>
              <strCache>
                <ptCount val="0"/>
              </strCache>
            </strRef>
          </cat>
          <val>
            <numRef>
              <f>'Свод'!$B$6:$B$10</f>
              <numCache>
                <formatCode>#,##0 "₽"</formatCode>
                <ptCount val="0"/>
              </numCache>
            </numRef>
          </val>
        </ser>
        <ser>
          <idx val="1"/>
          <order val="1"/>
          <tx>
            <v>КЗ, ₽</v>
          </tx>
          <spPr>
            <a:ln xmlns:a="http://schemas.openxmlformats.org/drawingml/2006/main">
              <a:prstDash val="solid"/>
            </a:ln>
          </spPr>
          <cat>
            <strRef>
              <f>'Свод'!$A$6:$A$10</f>
              <strCache>
                <ptCount val="0"/>
              </strCache>
            </strRef>
          </cat>
          <val>
            <numRef>
              <f>'Свод'!$C$6:$C$10</f>
              <numCache>
                <formatCode>#,##0 "₽"</formatCode>
                <ptCount val="0"/>
              </numCache>
            </numRef>
          </val>
        </ser>
        <gapWidth val="150"/>
        <axId val="48650112"/>
        <axId val="48672768"/>
      </barChart>
      <catAx>
        <axId val="48650112"/>
        <scaling>
          <orientation val="minMax"/>
        </scaling>
        <delete val="0"/>
        <axPos val="b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General" sourceLinked="0"/>
        <majorTickMark val="none"/>
        <minorTickMark val="none"/>
        <tickLblPos val="nextTo"/>
        <crossAx val="48672768"/>
        <lblAlgn val="ctr"/>
        <lblOffset val="100"/>
        <noMultiLvlLbl val="0"/>
      </catAx>
      <valAx>
        <axId val="48672768"/>
        <scaling>
          <orientation val="minMax"/>
        </scaling>
        <delete val="0"/>
        <axPos val="l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#,##0" sourceLinked="0"/>
        <majorTickMark val="none"/>
        <minorTickMark val="none"/>
        <crossAx val="48650112"/>
        <crossBetween val="between"/>
      </valAx>
    </plotArea>
    <plotVisOnly val="1"/>
    <dispBlanksAs val="gap"/>
  </chart>
  <spPr>
    <a:ln xmlns:a="http://schemas.openxmlformats.org/drawingml/2006/main" w="9525">
      <a:solidFill>
        <a:srgbClr val="D9D9D9"/>
      </a:solidFill>
      <a:prstDash val="solid"/>
    </a:ln>
  </spPr>
</chartSpace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6</col>
      <colOff>0</colOff>
      <row>0</row>
      <rowOff>0</rowOff>
    </from>
    <ext cx="666750" cy="666750"/>
    <pic>
      <nvPicPr>
        <cNvPr id="1" name="924de8ee-6170-445f-a77d-fe19d4a3290d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>
    <from>
      <col>0</col>
      <colOff>0</colOff>
      <row>14</row>
      <rowOff>0</rowOff>
    </from>
    <to>
      <col>4</col>
      <colOff>0</colOff>
      <row>30</row>
      <rowOff>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</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18" customWidth="1" min="3" max="3"/>
    <col width="28" customWidth="1" min="4" max="4"/>
    <col width="18" customWidth="1" min="5" max="5"/>
    <col width="28" customWidth="1" min="6" max="6"/>
    <col width="14" customWidth="1" min="7" max="7"/>
    <col width="14" customWidth="1" min="8" max="8"/>
  </cols>
  <sheetData>
    <row r="1" ht="28" customHeight="1">
      <c r="A1" s="5" t="inlineStr">
        <is>
          <t>FINSPECT • Учёт дебиторской и кредиторской задолженности</t>
        </is>
      </c>
    </row>
    <row r="2" ht="28" customHeight="1"/>
    <row r="3" ht="30" customHeight="1">
      <c r="A3" s="9" t="inlineStr">
        <is>
          <t>Рабочий инструмент для собственника и финансовой команды</t>
        </is>
      </c>
    </row>
    <row r="5">
      <c r="A5" s="13" t="inlineStr">
        <is>
          <t>Назначение</t>
        </is>
      </c>
      <c r="B5" s="17" t="inlineStr">
        <is>
          <t>Ведёт документы к получению и оплате, считает остаток, просрочку и возрастную структуру задолженности.</t>
        </is>
      </c>
      <c r="C5" s="105" t="n"/>
      <c r="D5" s="105" t="n"/>
      <c r="E5" s="105" t="n"/>
      <c r="F5" s="106" t="n"/>
    </row>
    <row r="6">
      <c r="A6" s="13" t="inlineStr">
        <is>
          <t>Что вводить</t>
        </is>
      </c>
      <c r="B6" s="17" t="inlineStr">
        <is>
          <t>Тип задолженности, контрагент, документ, даты, сумма и оплаченная часть.</t>
        </is>
      </c>
      <c r="C6" s="105" t="n"/>
      <c r="D6" s="105" t="n"/>
      <c r="E6" s="105" t="n"/>
      <c r="F6" s="106" t="n"/>
    </row>
    <row r="7">
      <c r="A7" s="13" t="inlineStr">
        <is>
          <t>Что получите</t>
        </is>
      </c>
      <c r="B7" s="17" t="inlineStr">
        <is>
          <t>Остаток по каждому документу, просрочка и свод по возрастным корзинам.</t>
        </is>
      </c>
      <c r="C7" s="105" t="n"/>
      <c r="D7" s="105" t="n"/>
      <c r="E7" s="105" t="n"/>
      <c r="F7" s="106" t="n"/>
    </row>
    <row r="8">
      <c r="A8" s="13" t="inlineStr">
        <is>
          <t>Периодичность</t>
        </is>
      </c>
      <c r="B8" s="17" t="inlineStr">
        <is>
          <t>Еженедельно, критичные позиции — ежедневно.</t>
        </is>
      </c>
      <c r="C8" s="105" t="n"/>
      <c r="D8" s="105" t="n"/>
      <c r="E8" s="105" t="n"/>
      <c r="F8" s="106" t="n"/>
    </row>
    <row r="9">
      <c r="A9" s="13" t="inlineStr">
        <is>
          <t>Версия</t>
        </is>
      </c>
      <c r="B9" s="17" t="inlineStr">
        <is>
          <t>1.0 • 2026-07-29</t>
        </is>
      </c>
      <c r="C9" s="105" t="n"/>
      <c r="D9" s="105" t="n"/>
      <c r="E9" s="105" t="n"/>
      <c r="F9" s="106" t="n"/>
    </row>
    <row r="11" ht="24" customHeight="1">
      <c r="A11" s="107" t="inlineStr">
        <is>
          <t>Порядок работы</t>
        </is>
      </c>
      <c r="B11" s="108" t="n"/>
      <c r="C11" s="108" t="n"/>
      <c r="D11" s="108" t="n"/>
      <c r="E11" s="108" t="n"/>
      <c r="F11" s="109" t="n"/>
    </row>
    <row r="12">
      <c r="A12" s="34" t="inlineStr">
        <is>
          <t>1</t>
        </is>
      </c>
      <c r="B12" s="35" t="inlineStr">
        <is>
          <t>Замените демонстрационные значения в жёлтых ячейках с синим шрифтом.</t>
        </is>
      </c>
      <c r="C12" s="105" t="n"/>
      <c r="D12" s="105" t="n"/>
      <c r="E12" s="105" t="n"/>
      <c r="F12" s="106" t="n"/>
    </row>
    <row r="13">
      <c r="A13" s="34" t="inlineStr">
        <is>
          <t>2</t>
        </is>
      </c>
      <c r="B13" s="35" t="inlineStr">
        <is>
          <t>Не вводите данные в расчётные ячейки: они содержат формулы.</t>
        </is>
      </c>
      <c r="C13" s="105" t="n"/>
      <c r="D13" s="105" t="n"/>
      <c r="E13" s="105" t="n"/>
      <c r="F13" s="106" t="n"/>
    </row>
    <row r="14">
      <c r="A14" s="34" t="inlineStr">
        <is>
          <t>3</t>
        </is>
      </c>
      <c r="B14" s="35" t="inlineStr">
        <is>
          <t>Проверьте лист «Контроль» и устраните строки со статусом «ПРОВЕРИТЬ».</t>
        </is>
      </c>
      <c r="C14" s="105" t="n"/>
      <c r="D14" s="105" t="n"/>
      <c r="E14" s="105" t="n"/>
      <c r="F14" s="106" t="n"/>
    </row>
    <row r="15">
      <c r="A15" s="34" t="inlineStr">
        <is>
          <t>4</t>
        </is>
      </c>
      <c r="B15" s="35" t="inlineStr">
        <is>
          <t>Зафиксируйте период, источник и ответственного до передачи файла в работу.</t>
        </is>
      </c>
      <c r="C15" s="105" t="n"/>
      <c r="D15" s="105" t="n"/>
      <c r="E15" s="105" t="n"/>
      <c r="F15" s="106" t="n"/>
    </row>
    <row r="17" ht="24" customHeight="1">
      <c r="A17" s="107" t="inlineStr">
        <is>
          <t>Легенда</t>
        </is>
      </c>
      <c r="B17" s="108" t="n"/>
      <c r="C17" s="108" t="n"/>
      <c r="D17" s="108" t="n"/>
      <c r="E17" s="108" t="n"/>
      <c r="F17" s="109" t="n"/>
    </row>
    <row r="18">
      <c r="A18" s="39" t="inlineStr">
        <is>
          <t>Ввод</t>
        </is>
      </c>
      <c r="B18" s="16" t="inlineStr">
        <is>
          <t>Жёлтая заливка + синий шрифт</t>
        </is>
      </c>
      <c r="C18" s="105" t="n"/>
      <c r="D18" s="105" t="n"/>
      <c r="E18" s="105" t="n"/>
      <c r="F18" s="106" t="n"/>
    </row>
    <row r="19">
      <c r="A19" s="40" t="inlineStr">
        <is>
          <t>Расчёт</t>
        </is>
      </c>
      <c r="B19" s="16" t="inlineStr">
        <is>
          <t>Формулы, защищённая логика</t>
        </is>
      </c>
      <c r="C19" s="105" t="n"/>
      <c r="D19" s="105" t="n"/>
      <c r="E19" s="105" t="n"/>
      <c r="F19" s="106" t="n"/>
    </row>
    <row r="20">
      <c r="A20" s="43" t="inlineStr">
        <is>
          <t>Контроль</t>
        </is>
      </c>
      <c r="B20" s="16" t="inlineStr">
        <is>
          <t>Зелёный — проверка пройдена; бордовый — требуется действие</t>
        </is>
      </c>
      <c r="C20" s="105" t="n"/>
      <c r="D20" s="105" t="n"/>
      <c r="E20" s="105" t="n"/>
      <c r="F20" s="106" t="n"/>
    </row>
    <row r="22">
      <c r="A22" s="110" t="inlineStr">
        <is>
          <t>Шаблон для управленческих расчётов. Не является бухгалтерской отчётностью, аудиторским заключением или налоговой консультацией.
© Finspect • finspect.ru</t>
        </is>
      </c>
      <c r="B22" s="111" t="n"/>
      <c r="C22" s="111" t="n"/>
      <c r="D22" s="111" t="n"/>
      <c r="E22" s="111" t="n"/>
      <c r="F22" s="112" t="n"/>
    </row>
    <row r="23">
      <c r="A23" s="113" t="n"/>
      <c r="F23" s="114" t="n"/>
    </row>
    <row r="24">
      <c r="A24" s="115" t="n"/>
      <c r="B24" s="116" t="n"/>
      <c r="C24" s="116" t="n"/>
      <c r="D24" s="116" t="n"/>
      <c r="E24" s="116" t="n"/>
      <c r="F24" s="117" t="n"/>
    </row>
  </sheetData>
  <mergeCells count="17">
    <mergeCell ref="A11:F11"/>
    <mergeCell ref="A3:H3"/>
    <mergeCell ref="B7:F7"/>
    <mergeCell ref="B12:F12"/>
    <mergeCell ref="B6:F6"/>
    <mergeCell ref="B9:F9"/>
    <mergeCell ref="B20:F20"/>
    <mergeCell ref="B15:F15"/>
    <mergeCell ref="A22:F24"/>
    <mergeCell ref="A1:H2"/>
    <mergeCell ref="B5:F5"/>
    <mergeCell ref="B19:F19"/>
    <mergeCell ref="A17:F17"/>
    <mergeCell ref="B14:F14"/>
    <mergeCell ref="B8:F8"/>
    <mergeCell ref="B18:F18"/>
    <mergeCell ref="B13:F13"/>
  </mergeCells>
  <pageMargins left="0.7" right="0.7" top="0.75" bottom="0.75" header="0.3" footer="0.3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44" customWidth="1" min="3" max="3"/>
  </cols>
  <sheetData>
    <row r="1" ht="28" customHeight="1">
      <c r="A1" s="5" t="inlineStr">
        <is>
          <t>FINSPECT • Параметры задолженности</t>
        </is>
      </c>
    </row>
    <row r="2" ht="28" customHeight="1"/>
    <row r="3" ht="30" customHeight="1">
      <c r="A3" s="9" t="inlineStr">
        <is>
          <t>Дата контроля фиксирует состояние реестра</t>
        </is>
      </c>
    </row>
    <row r="5" ht="28" customHeight="1">
      <c r="A5" s="75" t="inlineStr">
        <is>
          <t>Параметр</t>
        </is>
      </c>
      <c r="B5" s="75" t="inlineStr">
        <is>
          <t>Значение</t>
        </is>
      </c>
      <c r="C5" s="75" t="inlineStr">
        <is>
          <t>Комментарий</t>
        </is>
      </c>
    </row>
    <row r="6">
      <c r="A6" s="39" t="inlineStr">
        <is>
          <t>Дата контроля</t>
        </is>
      </c>
      <c r="B6" s="118" t="n">
        <v>46232</v>
      </c>
      <c r="C6" s="78" t="inlineStr">
        <is>
          <t>Обновите перед анализом</t>
        </is>
      </c>
    </row>
  </sheetData>
  <mergeCells count="2">
    <mergeCell ref="A1:C2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05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24" customWidth="1" min="2" max="2"/>
    <col width="18" customWidth="1" min="3" max="3"/>
    <col width="14" customWidth="1" min="4" max="4"/>
    <col width="14" customWidth="1" min="5" max="5"/>
    <col width="16" customWidth="1" min="6" max="6"/>
    <col width="16" customWidth="1" min="7" max="7"/>
    <col width="16" customWidth="1" min="8" max="8"/>
    <col width="14" customWidth="1" min="9" max="9"/>
    <col width="18" customWidth="1" min="10" max="10"/>
    <col width="28" customWidth="1" min="11" max="11"/>
  </cols>
  <sheetData>
    <row r="1" ht="28" customHeight="1">
      <c r="A1" s="5" t="inlineStr">
        <is>
          <t>FINSPECT • Реестр ДЗ и КЗ</t>
        </is>
      </c>
    </row>
    <row r="2" ht="28" customHeight="1"/>
    <row r="3" ht="30" customHeight="1">
      <c r="A3" s="9" t="inlineStr">
        <is>
          <t>ДЗ — должны нам; КЗ — должны мы</t>
        </is>
      </c>
    </row>
    <row r="5" ht="28" customHeight="1">
      <c r="A5" s="75" t="inlineStr">
        <is>
          <t>Тип</t>
        </is>
      </c>
      <c r="B5" s="75" t="inlineStr">
        <is>
          <t>Контрагент</t>
        </is>
      </c>
      <c r="C5" s="75" t="inlineStr">
        <is>
          <t>Документ</t>
        </is>
      </c>
      <c r="D5" s="75" t="inlineStr">
        <is>
          <t>Дата документа</t>
        </is>
      </c>
      <c r="E5" s="75" t="inlineStr">
        <is>
          <t>Срок оплаты</t>
        </is>
      </c>
      <c r="F5" s="75" t="inlineStr">
        <is>
          <t>Сумма, ₽</t>
        </is>
      </c>
      <c r="G5" s="75" t="inlineStr">
        <is>
          <t>Оплачено, ₽</t>
        </is>
      </c>
      <c r="H5" s="75" t="inlineStr">
        <is>
          <t>Остаток, ₽</t>
        </is>
      </c>
      <c r="I5" s="75" t="inlineStr">
        <is>
          <t>Дней просрочки</t>
        </is>
      </c>
      <c r="J5" s="75" t="inlineStr">
        <is>
          <t>Возрастная корзина</t>
        </is>
      </c>
      <c r="K5" s="75" t="inlineStr">
        <is>
          <t>Ответственный / действие</t>
        </is>
      </c>
    </row>
    <row r="6">
      <c r="A6" s="39" t="inlineStr">
        <is>
          <t>ДЗ</t>
        </is>
      </c>
      <c r="B6" s="39" t="inlineStr">
        <is>
          <t>Клиент 1</t>
        </is>
      </c>
      <c r="C6" s="39" t="inlineStr">
        <is>
          <t>Счёт 101</t>
        </is>
      </c>
      <c r="D6" s="118" t="n">
        <v>46188</v>
      </c>
      <c r="E6" s="118" t="n">
        <v>46218</v>
      </c>
      <c r="F6" s="119" t="n">
        <v>800000</v>
      </c>
      <c r="G6" s="119" t="n">
        <v>300000</v>
      </c>
      <c r="H6" s="120">
        <f>IF(B6="",0,MAX(0,F6-G6))</f>
        <v/>
      </c>
      <c r="I6" s="121">
        <f>IF(OR(B6="",H6=0),0,MAX(0,'Параметры'!$B$6-E6))</f>
        <v/>
      </c>
      <c r="J6" s="121">
        <f>IF(B6="","",IF(H6=0,"Закрыто",IF(I6=0,"Не просрочено",IF(I6&lt;=30,"1–30",IF(I6&lt;=60,"31–60",IF(I6&lt;=90,"61–90","90+"))))))</f>
        <v/>
      </c>
      <c r="K6" s="39" t="inlineStr">
        <is>
          <t>Позвонить 30.07</t>
        </is>
      </c>
    </row>
    <row r="7">
      <c r="A7" s="39" t="inlineStr">
        <is>
          <t>КЗ</t>
        </is>
      </c>
      <c r="B7" s="39" t="inlineStr">
        <is>
          <t>Поставщик 1</t>
        </is>
      </c>
      <c r="C7" s="39" t="inlineStr">
        <is>
          <t>Счёт 55</t>
        </is>
      </c>
      <c r="D7" s="118" t="n">
        <v>46204</v>
      </c>
      <c r="E7" s="118" t="n">
        <v>46239</v>
      </c>
      <c r="F7" s="119" t="n">
        <v>450000</v>
      </c>
      <c r="G7" s="119" t="n">
        <v>0</v>
      </c>
      <c r="H7" s="120">
        <f>IF(B7="",0,MAX(0,F7-G7))</f>
        <v/>
      </c>
      <c r="I7" s="121">
        <f>IF(OR(B7="",H7=0),0,MAX(0,'Параметры'!$B$6-E7))</f>
        <v/>
      </c>
      <c r="J7" s="121">
        <f>IF(B7="","",IF(H7=0,"Закрыто",IF(I7=0,"Не просрочено",IF(I7&lt;=30,"1–30",IF(I7&lt;=60,"31–60",IF(I7&lt;=90,"61–90","90+"))))))</f>
        <v/>
      </c>
      <c r="K7" s="39" t="inlineStr">
        <is>
          <t>В платёжный календарь</t>
        </is>
      </c>
    </row>
    <row r="8">
      <c r="A8" s="39" t="str"/>
      <c r="B8" s="39" t="str"/>
      <c r="C8" s="39" t="str"/>
      <c r="D8" s="118" t="n"/>
      <c r="E8" s="118" t="n"/>
      <c r="F8" s="119" t="n"/>
      <c r="G8" s="119" t="n"/>
      <c r="H8" s="120">
        <f>IF(B8="",0,MAX(0,F8-G8))</f>
        <v/>
      </c>
      <c r="I8" s="121">
        <f>IF(OR(B8="",H8=0),0,MAX(0,'Параметры'!$B$6-E8))</f>
        <v/>
      </c>
      <c r="J8" s="121">
        <f>IF(B8="","",IF(H8=0,"Закрыто",IF(I8=0,"Не просрочено",IF(I8&lt;=30,"1–30",IF(I8&lt;=60,"31–60",IF(I8&lt;=90,"61–90","90+"))))))</f>
        <v/>
      </c>
      <c r="K8" s="39" t="str"/>
    </row>
    <row r="9">
      <c r="A9" s="39" t="str"/>
      <c r="B9" s="39" t="str"/>
      <c r="C9" s="39" t="str"/>
      <c r="D9" s="118" t="n"/>
      <c r="E9" s="118" t="n"/>
      <c r="F9" s="119" t="n"/>
      <c r="G9" s="119" t="n"/>
      <c r="H9" s="120">
        <f>IF(B9="",0,MAX(0,F9-G9))</f>
        <v/>
      </c>
      <c r="I9" s="121">
        <f>IF(OR(B9="",H9=0),0,MAX(0,'Параметры'!$B$6-E9))</f>
        <v/>
      </c>
      <c r="J9" s="121">
        <f>IF(B9="","",IF(H9=0,"Закрыто",IF(I9=0,"Не просрочено",IF(I9&lt;=30,"1–30",IF(I9&lt;=60,"31–60",IF(I9&lt;=90,"61–90","90+"))))))</f>
        <v/>
      </c>
      <c r="K9" s="39" t="str"/>
    </row>
    <row r="10">
      <c r="A10" s="39" t="str"/>
      <c r="B10" s="39" t="str"/>
      <c r="C10" s="39" t="str"/>
      <c r="D10" s="118" t="n"/>
      <c r="E10" s="118" t="n"/>
      <c r="F10" s="119" t="n"/>
      <c r="G10" s="119" t="n"/>
      <c r="H10" s="120">
        <f>IF(B10="",0,MAX(0,F10-G10))</f>
        <v/>
      </c>
      <c r="I10" s="121">
        <f>IF(OR(B10="",H10=0),0,MAX(0,'Параметры'!$B$6-E10))</f>
        <v/>
      </c>
      <c r="J10" s="121">
        <f>IF(B10="","",IF(H10=0,"Закрыто",IF(I10=0,"Не просрочено",IF(I10&lt;=30,"1–30",IF(I10&lt;=60,"31–60",IF(I10&lt;=90,"61–90","90+"))))))</f>
        <v/>
      </c>
      <c r="K10" s="39" t="str"/>
    </row>
    <row r="11">
      <c r="A11" s="39" t="str"/>
      <c r="B11" s="39" t="str"/>
      <c r="C11" s="39" t="str"/>
      <c r="D11" s="118" t="n"/>
      <c r="E11" s="118" t="n"/>
      <c r="F11" s="119" t="n"/>
      <c r="G11" s="119" t="n"/>
      <c r="H11" s="120">
        <f>IF(B11="",0,MAX(0,F11-G11))</f>
        <v/>
      </c>
      <c r="I11" s="121">
        <f>IF(OR(B11="",H11=0),0,MAX(0,'Параметры'!$B$6-E11))</f>
        <v/>
      </c>
      <c r="J11" s="121">
        <f>IF(B11="","",IF(H11=0,"Закрыто",IF(I11=0,"Не просрочено",IF(I11&lt;=30,"1–30",IF(I11&lt;=60,"31–60",IF(I11&lt;=90,"61–90","90+"))))))</f>
        <v/>
      </c>
      <c r="K11" s="39" t="str"/>
    </row>
    <row r="12">
      <c r="A12" s="39" t="str"/>
      <c r="B12" s="39" t="str"/>
      <c r="C12" s="39" t="str"/>
      <c r="D12" s="118" t="n"/>
      <c r="E12" s="118" t="n"/>
      <c r="F12" s="119" t="n"/>
      <c r="G12" s="119" t="n"/>
      <c r="H12" s="120">
        <f>IF(B12="",0,MAX(0,F12-G12))</f>
        <v/>
      </c>
      <c r="I12" s="121">
        <f>IF(OR(B12="",H12=0),0,MAX(0,'Параметры'!$B$6-E12))</f>
        <v/>
      </c>
      <c r="J12" s="121">
        <f>IF(B12="","",IF(H12=0,"Закрыто",IF(I12=0,"Не просрочено",IF(I12&lt;=30,"1–30",IF(I12&lt;=60,"31–60",IF(I12&lt;=90,"61–90","90+"))))))</f>
        <v/>
      </c>
      <c r="K12" s="39" t="str"/>
    </row>
    <row r="13">
      <c r="A13" s="39" t="str"/>
      <c r="B13" s="39" t="str"/>
      <c r="C13" s="39" t="str"/>
      <c r="D13" s="118" t="n"/>
      <c r="E13" s="118" t="n"/>
      <c r="F13" s="119" t="n"/>
      <c r="G13" s="119" t="n"/>
      <c r="H13" s="120">
        <f>IF(B13="",0,MAX(0,F13-G13))</f>
        <v/>
      </c>
      <c r="I13" s="121">
        <f>IF(OR(B13="",H13=0),0,MAX(0,'Параметры'!$B$6-E13))</f>
        <v/>
      </c>
      <c r="J13" s="121">
        <f>IF(B13="","",IF(H13=0,"Закрыто",IF(I13=0,"Не просрочено",IF(I13&lt;=30,"1–30",IF(I13&lt;=60,"31–60",IF(I13&lt;=90,"61–90","90+"))))))</f>
        <v/>
      </c>
      <c r="K13" s="39" t="str"/>
    </row>
    <row r="14">
      <c r="A14" s="39" t="str"/>
      <c r="B14" s="39" t="str"/>
      <c r="C14" s="39" t="str"/>
      <c r="D14" s="118" t="n"/>
      <c r="E14" s="118" t="n"/>
      <c r="F14" s="119" t="n"/>
      <c r="G14" s="119" t="n"/>
      <c r="H14" s="120">
        <f>IF(B14="",0,MAX(0,F14-G14))</f>
        <v/>
      </c>
      <c r="I14" s="121">
        <f>IF(OR(B14="",H14=0),0,MAX(0,'Параметры'!$B$6-E14))</f>
        <v/>
      </c>
      <c r="J14" s="121">
        <f>IF(B14="","",IF(H14=0,"Закрыто",IF(I14=0,"Не просрочено",IF(I14&lt;=30,"1–30",IF(I14&lt;=60,"31–60",IF(I14&lt;=90,"61–90","90+"))))))</f>
        <v/>
      </c>
      <c r="K14" s="39" t="str"/>
    </row>
    <row r="15">
      <c r="A15" s="39" t="str"/>
      <c r="B15" s="39" t="str"/>
      <c r="C15" s="39" t="str"/>
      <c r="D15" s="118" t="n"/>
      <c r="E15" s="118" t="n"/>
      <c r="F15" s="119" t="n"/>
      <c r="G15" s="119" t="n"/>
      <c r="H15" s="120">
        <f>IF(B15="",0,MAX(0,F15-G15))</f>
        <v/>
      </c>
      <c r="I15" s="121">
        <f>IF(OR(B15="",H15=0),0,MAX(0,'Параметры'!$B$6-E15))</f>
        <v/>
      </c>
      <c r="J15" s="121">
        <f>IF(B15="","",IF(H15=0,"Закрыто",IF(I15=0,"Не просрочено",IF(I15&lt;=30,"1–30",IF(I15&lt;=60,"31–60",IF(I15&lt;=90,"61–90","90+"))))))</f>
        <v/>
      </c>
      <c r="K15" s="39" t="str"/>
    </row>
    <row r="16">
      <c r="A16" s="39" t="str"/>
      <c r="B16" s="39" t="str"/>
      <c r="C16" s="39" t="str"/>
      <c r="D16" s="118" t="n"/>
      <c r="E16" s="118" t="n"/>
      <c r="F16" s="119" t="n"/>
      <c r="G16" s="119" t="n"/>
      <c r="H16" s="120">
        <f>IF(B16="",0,MAX(0,F16-G16))</f>
        <v/>
      </c>
      <c r="I16" s="121">
        <f>IF(OR(B16="",H16=0),0,MAX(0,'Параметры'!$B$6-E16))</f>
        <v/>
      </c>
      <c r="J16" s="121">
        <f>IF(B16="","",IF(H16=0,"Закрыто",IF(I16=0,"Не просрочено",IF(I16&lt;=30,"1–30",IF(I16&lt;=60,"31–60",IF(I16&lt;=90,"61–90","90+"))))))</f>
        <v/>
      </c>
      <c r="K16" s="39" t="str"/>
    </row>
    <row r="17">
      <c r="A17" s="39" t="str"/>
      <c r="B17" s="39" t="str"/>
      <c r="C17" s="39" t="str"/>
      <c r="D17" s="118" t="n"/>
      <c r="E17" s="118" t="n"/>
      <c r="F17" s="119" t="n"/>
      <c r="G17" s="119" t="n"/>
      <c r="H17" s="120">
        <f>IF(B17="",0,MAX(0,F17-G17))</f>
        <v/>
      </c>
      <c r="I17" s="121">
        <f>IF(OR(B17="",H17=0),0,MAX(0,'Параметры'!$B$6-E17))</f>
        <v/>
      </c>
      <c r="J17" s="121">
        <f>IF(B17="","",IF(H17=0,"Закрыто",IF(I17=0,"Не просрочено",IF(I17&lt;=30,"1–30",IF(I17&lt;=60,"31–60",IF(I17&lt;=90,"61–90","90+"))))))</f>
        <v/>
      </c>
      <c r="K17" s="39" t="str"/>
    </row>
    <row r="18">
      <c r="A18" s="39" t="str"/>
      <c r="B18" s="39" t="str"/>
      <c r="C18" s="39" t="str"/>
      <c r="D18" s="118" t="n"/>
      <c r="E18" s="118" t="n"/>
      <c r="F18" s="119" t="n"/>
      <c r="G18" s="119" t="n"/>
      <c r="H18" s="120">
        <f>IF(B18="",0,MAX(0,F18-G18))</f>
        <v/>
      </c>
      <c r="I18" s="121">
        <f>IF(OR(B18="",H18=0),0,MAX(0,'Параметры'!$B$6-E18))</f>
        <v/>
      </c>
      <c r="J18" s="121">
        <f>IF(B18="","",IF(H18=0,"Закрыто",IF(I18=0,"Не просрочено",IF(I18&lt;=30,"1–30",IF(I18&lt;=60,"31–60",IF(I18&lt;=90,"61–90","90+"))))))</f>
        <v/>
      </c>
      <c r="K18" s="39" t="str"/>
    </row>
    <row r="19">
      <c r="A19" s="39" t="str"/>
      <c r="B19" s="39" t="str"/>
      <c r="C19" s="39" t="str"/>
      <c r="D19" s="118" t="n"/>
      <c r="E19" s="118" t="n"/>
      <c r="F19" s="119" t="n"/>
      <c r="G19" s="119" t="n"/>
      <c r="H19" s="120">
        <f>IF(B19="",0,MAX(0,F19-G19))</f>
        <v/>
      </c>
      <c r="I19" s="121">
        <f>IF(OR(B19="",H19=0),0,MAX(0,'Параметры'!$B$6-E19))</f>
        <v/>
      </c>
      <c r="J19" s="121">
        <f>IF(B19="","",IF(H19=0,"Закрыто",IF(I19=0,"Не просрочено",IF(I19&lt;=30,"1–30",IF(I19&lt;=60,"31–60",IF(I19&lt;=90,"61–90","90+"))))))</f>
        <v/>
      </c>
      <c r="K19" s="39" t="str"/>
    </row>
    <row r="20">
      <c r="A20" s="39" t="str"/>
      <c r="B20" s="39" t="str"/>
      <c r="C20" s="39" t="str"/>
      <c r="D20" s="118" t="n"/>
      <c r="E20" s="118" t="n"/>
      <c r="F20" s="119" t="n"/>
      <c r="G20" s="119" t="n"/>
      <c r="H20" s="120">
        <f>IF(B20="",0,MAX(0,F20-G20))</f>
        <v/>
      </c>
      <c r="I20" s="121">
        <f>IF(OR(B20="",H20=0),0,MAX(0,'Параметры'!$B$6-E20))</f>
        <v/>
      </c>
      <c r="J20" s="121">
        <f>IF(B20="","",IF(H20=0,"Закрыто",IF(I20=0,"Не просрочено",IF(I20&lt;=30,"1–30",IF(I20&lt;=60,"31–60",IF(I20&lt;=90,"61–90","90+"))))))</f>
        <v/>
      </c>
      <c r="K20" s="39" t="str"/>
    </row>
    <row r="21">
      <c r="A21" s="39" t="str"/>
      <c r="B21" s="39" t="str"/>
      <c r="C21" s="39" t="str"/>
      <c r="D21" s="118" t="n"/>
      <c r="E21" s="118" t="n"/>
      <c r="F21" s="119" t="n"/>
      <c r="G21" s="119" t="n"/>
      <c r="H21" s="120">
        <f>IF(B21="",0,MAX(0,F21-G21))</f>
        <v/>
      </c>
      <c r="I21" s="121">
        <f>IF(OR(B21="",H21=0),0,MAX(0,'Параметры'!$B$6-E21))</f>
        <v/>
      </c>
      <c r="J21" s="121">
        <f>IF(B21="","",IF(H21=0,"Закрыто",IF(I21=0,"Не просрочено",IF(I21&lt;=30,"1–30",IF(I21&lt;=60,"31–60",IF(I21&lt;=90,"61–90","90+"))))))</f>
        <v/>
      </c>
      <c r="K21" s="39" t="str"/>
    </row>
    <row r="22">
      <c r="A22" s="39" t="str"/>
      <c r="B22" s="39" t="str"/>
      <c r="C22" s="39" t="str"/>
      <c r="D22" s="118" t="n"/>
      <c r="E22" s="118" t="n"/>
      <c r="F22" s="119" t="n"/>
      <c r="G22" s="119" t="n"/>
      <c r="H22" s="120">
        <f>IF(B22="",0,MAX(0,F22-G22))</f>
        <v/>
      </c>
      <c r="I22" s="121">
        <f>IF(OR(B22="",H22=0),0,MAX(0,'Параметры'!$B$6-E22))</f>
        <v/>
      </c>
      <c r="J22" s="121">
        <f>IF(B22="","",IF(H22=0,"Закрыто",IF(I22=0,"Не просрочено",IF(I22&lt;=30,"1–30",IF(I22&lt;=60,"31–60",IF(I22&lt;=90,"61–90","90+"))))))</f>
        <v/>
      </c>
      <c r="K22" s="39" t="str"/>
    </row>
    <row r="23">
      <c r="A23" s="39" t="str"/>
      <c r="B23" s="39" t="str"/>
      <c r="C23" s="39" t="str"/>
      <c r="D23" s="118" t="n"/>
      <c r="E23" s="118" t="n"/>
      <c r="F23" s="119" t="n"/>
      <c r="G23" s="119" t="n"/>
      <c r="H23" s="120">
        <f>IF(B23="",0,MAX(0,F23-G23))</f>
        <v/>
      </c>
      <c r="I23" s="121">
        <f>IF(OR(B23="",H23=0),0,MAX(0,'Параметры'!$B$6-E23))</f>
        <v/>
      </c>
      <c r="J23" s="121">
        <f>IF(B23="","",IF(H23=0,"Закрыто",IF(I23=0,"Не просрочено",IF(I23&lt;=30,"1–30",IF(I23&lt;=60,"31–60",IF(I23&lt;=90,"61–90","90+"))))))</f>
        <v/>
      </c>
      <c r="K23" s="39" t="str"/>
    </row>
    <row r="24">
      <c r="A24" s="39" t="str"/>
      <c r="B24" s="39" t="str"/>
      <c r="C24" s="39" t="str"/>
      <c r="D24" s="118" t="n"/>
      <c r="E24" s="118" t="n"/>
      <c r="F24" s="119" t="n"/>
      <c r="G24" s="119" t="n"/>
      <c r="H24" s="120">
        <f>IF(B24="",0,MAX(0,F24-G24))</f>
        <v/>
      </c>
      <c r="I24" s="121">
        <f>IF(OR(B24="",H24=0),0,MAX(0,'Параметры'!$B$6-E24))</f>
        <v/>
      </c>
      <c r="J24" s="121">
        <f>IF(B24="","",IF(H24=0,"Закрыто",IF(I24=0,"Не просрочено",IF(I24&lt;=30,"1–30",IF(I24&lt;=60,"31–60",IF(I24&lt;=90,"61–90","90+"))))))</f>
        <v/>
      </c>
      <c r="K24" s="39" t="str"/>
    </row>
    <row r="25">
      <c r="A25" s="39" t="str"/>
      <c r="B25" s="39" t="str"/>
      <c r="C25" s="39" t="str"/>
      <c r="D25" s="118" t="n"/>
      <c r="E25" s="118" t="n"/>
      <c r="F25" s="119" t="n"/>
      <c r="G25" s="119" t="n"/>
      <c r="H25" s="120">
        <f>IF(B25="",0,MAX(0,F25-G25))</f>
        <v/>
      </c>
      <c r="I25" s="121">
        <f>IF(OR(B25="",H25=0),0,MAX(0,'Параметры'!$B$6-E25))</f>
        <v/>
      </c>
      <c r="J25" s="121">
        <f>IF(B25="","",IF(H25=0,"Закрыто",IF(I25=0,"Не просрочено",IF(I25&lt;=30,"1–30",IF(I25&lt;=60,"31–60",IF(I25&lt;=90,"61–90","90+"))))))</f>
        <v/>
      </c>
      <c r="K25" s="39" t="str"/>
    </row>
    <row r="26">
      <c r="A26" s="39" t="str"/>
      <c r="B26" s="39" t="str"/>
      <c r="C26" s="39" t="str"/>
      <c r="D26" s="118" t="n"/>
      <c r="E26" s="118" t="n"/>
      <c r="F26" s="119" t="n"/>
      <c r="G26" s="119" t="n"/>
      <c r="H26" s="120">
        <f>IF(B26="",0,MAX(0,F26-G26))</f>
        <v/>
      </c>
      <c r="I26" s="121">
        <f>IF(OR(B26="",H26=0),0,MAX(0,'Параметры'!$B$6-E26))</f>
        <v/>
      </c>
      <c r="J26" s="121">
        <f>IF(B26="","",IF(H26=0,"Закрыто",IF(I26=0,"Не просрочено",IF(I26&lt;=30,"1–30",IF(I26&lt;=60,"31–60",IF(I26&lt;=90,"61–90","90+"))))))</f>
        <v/>
      </c>
      <c r="K26" s="39" t="str"/>
    </row>
    <row r="27">
      <c r="A27" s="39" t="str"/>
      <c r="B27" s="39" t="str"/>
      <c r="C27" s="39" t="str"/>
      <c r="D27" s="118" t="n"/>
      <c r="E27" s="118" t="n"/>
      <c r="F27" s="119" t="n"/>
      <c r="G27" s="119" t="n"/>
      <c r="H27" s="120">
        <f>IF(B27="",0,MAX(0,F27-G27))</f>
        <v/>
      </c>
      <c r="I27" s="121">
        <f>IF(OR(B27="",H27=0),0,MAX(0,'Параметры'!$B$6-E27))</f>
        <v/>
      </c>
      <c r="J27" s="121">
        <f>IF(B27="","",IF(H27=0,"Закрыто",IF(I27=0,"Не просрочено",IF(I27&lt;=30,"1–30",IF(I27&lt;=60,"31–60",IF(I27&lt;=90,"61–90","90+"))))))</f>
        <v/>
      </c>
      <c r="K27" s="39" t="str"/>
    </row>
    <row r="28">
      <c r="A28" s="39" t="str"/>
      <c r="B28" s="39" t="str"/>
      <c r="C28" s="39" t="str"/>
      <c r="D28" s="118" t="n"/>
      <c r="E28" s="118" t="n"/>
      <c r="F28" s="119" t="n"/>
      <c r="G28" s="119" t="n"/>
      <c r="H28" s="120">
        <f>IF(B28="",0,MAX(0,F28-G28))</f>
        <v/>
      </c>
      <c r="I28" s="121">
        <f>IF(OR(B28="",H28=0),0,MAX(0,'Параметры'!$B$6-E28))</f>
        <v/>
      </c>
      <c r="J28" s="121">
        <f>IF(B28="","",IF(H28=0,"Закрыто",IF(I28=0,"Не просрочено",IF(I28&lt;=30,"1–30",IF(I28&lt;=60,"31–60",IF(I28&lt;=90,"61–90","90+"))))))</f>
        <v/>
      </c>
      <c r="K28" s="39" t="str"/>
    </row>
    <row r="29">
      <c r="A29" s="39" t="str"/>
      <c r="B29" s="39" t="str"/>
      <c r="C29" s="39" t="str"/>
      <c r="D29" s="118" t="n"/>
      <c r="E29" s="118" t="n"/>
      <c r="F29" s="119" t="n"/>
      <c r="G29" s="119" t="n"/>
      <c r="H29" s="120">
        <f>IF(B29="",0,MAX(0,F29-G29))</f>
        <v/>
      </c>
      <c r="I29" s="121">
        <f>IF(OR(B29="",H29=0),0,MAX(0,'Параметры'!$B$6-E29))</f>
        <v/>
      </c>
      <c r="J29" s="121">
        <f>IF(B29="","",IF(H29=0,"Закрыто",IF(I29=0,"Не просрочено",IF(I29&lt;=30,"1–30",IF(I29&lt;=60,"31–60",IF(I29&lt;=90,"61–90","90+"))))))</f>
        <v/>
      </c>
      <c r="K29" s="39" t="str"/>
    </row>
    <row r="30">
      <c r="A30" s="39" t="str"/>
      <c r="B30" s="39" t="str"/>
      <c r="C30" s="39" t="str"/>
      <c r="D30" s="118" t="n"/>
      <c r="E30" s="118" t="n"/>
      <c r="F30" s="119" t="n"/>
      <c r="G30" s="119" t="n"/>
      <c r="H30" s="120">
        <f>IF(B30="",0,MAX(0,F30-G30))</f>
        <v/>
      </c>
      <c r="I30" s="121">
        <f>IF(OR(B30="",H30=0),0,MAX(0,'Параметры'!$B$6-E30))</f>
        <v/>
      </c>
      <c r="J30" s="121">
        <f>IF(B30="","",IF(H30=0,"Закрыто",IF(I30=0,"Не просрочено",IF(I30&lt;=30,"1–30",IF(I30&lt;=60,"31–60",IF(I30&lt;=90,"61–90","90+"))))))</f>
        <v/>
      </c>
      <c r="K30" s="39" t="str"/>
    </row>
    <row r="31">
      <c r="A31" s="39" t="str"/>
      <c r="B31" s="39" t="str"/>
      <c r="C31" s="39" t="str"/>
      <c r="D31" s="118" t="n"/>
      <c r="E31" s="118" t="n"/>
      <c r="F31" s="119" t="n"/>
      <c r="G31" s="119" t="n"/>
      <c r="H31" s="120">
        <f>IF(B31="",0,MAX(0,F31-G31))</f>
        <v/>
      </c>
      <c r="I31" s="121">
        <f>IF(OR(B31="",H31=0),0,MAX(0,'Параметры'!$B$6-E31))</f>
        <v/>
      </c>
      <c r="J31" s="121">
        <f>IF(B31="","",IF(H31=0,"Закрыто",IF(I31=0,"Не просрочено",IF(I31&lt;=30,"1–30",IF(I31&lt;=60,"31–60",IF(I31&lt;=90,"61–90","90+"))))))</f>
        <v/>
      </c>
      <c r="K31" s="39" t="str"/>
    </row>
    <row r="32">
      <c r="A32" s="39" t="str"/>
      <c r="B32" s="39" t="str"/>
      <c r="C32" s="39" t="str"/>
      <c r="D32" s="118" t="n"/>
      <c r="E32" s="118" t="n"/>
      <c r="F32" s="119" t="n"/>
      <c r="G32" s="119" t="n"/>
      <c r="H32" s="120">
        <f>IF(B32="",0,MAX(0,F32-G32))</f>
        <v/>
      </c>
      <c r="I32" s="121">
        <f>IF(OR(B32="",H32=0),0,MAX(0,'Параметры'!$B$6-E32))</f>
        <v/>
      </c>
      <c r="J32" s="121">
        <f>IF(B32="","",IF(H32=0,"Закрыто",IF(I32=0,"Не просрочено",IF(I32&lt;=30,"1–30",IF(I32&lt;=60,"31–60",IF(I32&lt;=90,"61–90","90+"))))))</f>
        <v/>
      </c>
      <c r="K32" s="39" t="str"/>
    </row>
    <row r="33">
      <c r="A33" s="39" t="str"/>
      <c r="B33" s="39" t="str"/>
      <c r="C33" s="39" t="str"/>
      <c r="D33" s="118" t="n"/>
      <c r="E33" s="118" t="n"/>
      <c r="F33" s="119" t="n"/>
      <c r="G33" s="119" t="n"/>
      <c r="H33" s="120">
        <f>IF(B33="",0,MAX(0,F33-G33))</f>
        <v/>
      </c>
      <c r="I33" s="121">
        <f>IF(OR(B33="",H33=0),0,MAX(0,'Параметры'!$B$6-E33))</f>
        <v/>
      </c>
      <c r="J33" s="121">
        <f>IF(B33="","",IF(H33=0,"Закрыто",IF(I33=0,"Не просрочено",IF(I33&lt;=30,"1–30",IF(I33&lt;=60,"31–60",IF(I33&lt;=90,"61–90","90+"))))))</f>
        <v/>
      </c>
      <c r="K33" s="39" t="str"/>
    </row>
    <row r="34">
      <c r="A34" s="39" t="str"/>
      <c r="B34" s="39" t="str"/>
      <c r="C34" s="39" t="str"/>
      <c r="D34" s="118" t="n"/>
      <c r="E34" s="118" t="n"/>
      <c r="F34" s="119" t="n"/>
      <c r="G34" s="119" t="n"/>
      <c r="H34" s="120">
        <f>IF(B34="",0,MAX(0,F34-G34))</f>
        <v/>
      </c>
      <c r="I34" s="121">
        <f>IF(OR(B34="",H34=0),0,MAX(0,'Параметры'!$B$6-E34))</f>
        <v/>
      </c>
      <c r="J34" s="121">
        <f>IF(B34="","",IF(H34=0,"Закрыто",IF(I34=0,"Не просрочено",IF(I34&lt;=30,"1–30",IF(I34&lt;=60,"31–60",IF(I34&lt;=90,"61–90","90+"))))))</f>
        <v/>
      </c>
      <c r="K34" s="39" t="str"/>
    </row>
    <row r="35">
      <c r="A35" s="39" t="str"/>
      <c r="B35" s="39" t="str"/>
      <c r="C35" s="39" t="str"/>
      <c r="D35" s="118" t="n"/>
      <c r="E35" s="118" t="n"/>
      <c r="F35" s="119" t="n"/>
      <c r="G35" s="119" t="n"/>
      <c r="H35" s="120">
        <f>IF(B35="",0,MAX(0,F35-G35))</f>
        <v/>
      </c>
      <c r="I35" s="121">
        <f>IF(OR(B35="",H35=0),0,MAX(0,'Параметры'!$B$6-E35))</f>
        <v/>
      </c>
      <c r="J35" s="121">
        <f>IF(B35="","",IF(H35=0,"Закрыто",IF(I35=0,"Не просрочено",IF(I35&lt;=30,"1–30",IF(I35&lt;=60,"31–60",IF(I35&lt;=90,"61–90","90+"))))))</f>
        <v/>
      </c>
      <c r="K35" s="39" t="str"/>
    </row>
    <row r="36">
      <c r="A36" s="39" t="str"/>
      <c r="B36" s="39" t="str"/>
      <c r="C36" s="39" t="str"/>
      <c r="D36" s="118" t="n"/>
      <c r="E36" s="118" t="n"/>
      <c r="F36" s="119" t="n"/>
      <c r="G36" s="119" t="n"/>
      <c r="H36" s="120">
        <f>IF(B36="",0,MAX(0,F36-G36))</f>
        <v/>
      </c>
      <c r="I36" s="121">
        <f>IF(OR(B36="",H36=0),0,MAX(0,'Параметры'!$B$6-E36))</f>
        <v/>
      </c>
      <c r="J36" s="121">
        <f>IF(B36="","",IF(H36=0,"Закрыто",IF(I36=0,"Не просрочено",IF(I36&lt;=30,"1–30",IF(I36&lt;=60,"31–60",IF(I36&lt;=90,"61–90","90+"))))))</f>
        <v/>
      </c>
      <c r="K36" s="39" t="str"/>
    </row>
    <row r="37">
      <c r="A37" s="39" t="str"/>
      <c r="B37" s="39" t="str"/>
      <c r="C37" s="39" t="str"/>
      <c r="D37" s="118" t="n"/>
      <c r="E37" s="118" t="n"/>
      <c r="F37" s="119" t="n"/>
      <c r="G37" s="119" t="n"/>
      <c r="H37" s="120">
        <f>IF(B37="",0,MAX(0,F37-G37))</f>
        <v/>
      </c>
      <c r="I37" s="121">
        <f>IF(OR(B37="",H37=0),0,MAX(0,'Параметры'!$B$6-E37))</f>
        <v/>
      </c>
      <c r="J37" s="121">
        <f>IF(B37="","",IF(H37=0,"Закрыто",IF(I37=0,"Не просрочено",IF(I37&lt;=30,"1–30",IF(I37&lt;=60,"31–60",IF(I37&lt;=90,"61–90","90+"))))))</f>
        <v/>
      </c>
      <c r="K37" s="39" t="str"/>
    </row>
    <row r="38">
      <c r="A38" s="39" t="str"/>
      <c r="B38" s="39" t="str"/>
      <c r="C38" s="39" t="str"/>
      <c r="D38" s="118" t="n"/>
      <c r="E38" s="118" t="n"/>
      <c r="F38" s="119" t="n"/>
      <c r="G38" s="119" t="n"/>
      <c r="H38" s="120">
        <f>IF(B38="",0,MAX(0,F38-G38))</f>
        <v/>
      </c>
      <c r="I38" s="121">
        <f>IF(OR(B38="",H38=0),0,MAX(0,'Параметры'!$B$6-E38))</f>
        <v/>
      </c>
      <c r="J38" s="121">
        <f>IF(B38="","",IF(H38=0,"Закрыто",IF(I38=0,"Не просрочено",IF(I38&lt;=30,"1–30",IF(I38&lt;=60,"31–60",IF(I38&lt;=90,"61–90","90+"))))))</f>
        <v/>
      </c>
      <c r="K38" s="39" t="str"/>
    </row>
    <row r="39">
      <c r="A39" s="39" t="str"/>
      <c r="B39" s="39" t="str"/>
      <c r="C39" s="39" t="str"/>
      <c r="D39" s="118" t="n"/>
      <c r="E39" s="118" t="n"/>
      <c r="F39" s="119" t="n"/>
      <c r="G39" s="119" t="n"/>
      <c r="H39" s="120">
        <f>IF(B39="",0,MAX(0,F39-G39))</f>
        <v/>
      </c>
      <c r="I39" s="121">
        <f>IF(OR(B39="",H39=0),0,MAX(0,'Параметры'!$B$6-E39))</f>
        <v/>
      </c>
      <c r="J39" s="121">
        <f>IF(B39="","",IF(H39=0,"Закрыто",IF(I39=0,"Не просрочено",IF(I39&lt;=30,"1–30",IF(I39&lt;=60,"31–60",IF(I39&lt;=90,"61–90","90+"))))))</f>
        <v/>
      </c>
      <c r="K39" s="39" t="str"/>
    </row>
    <row r="40">
      <c r="A40" s="39" t="str"/>
      <c r="B40" s="39" t="str"/>
      <c r="C40" s="39" t="str"/>
      <c r="D40" s="118" t="n"/>
      <c r="E40" s="118" t="n"/>
      <c r="F40" s="119" t="n"/>
      <c r="G40" s="119" t="n"/>
      <c r="H40" s="120">
        <f>IF(B40="",0,MAX(0,F40-G40))</f>
        <v/>
      </c>
      <c r="I40" s="121">
        <f>IF(OR(B40="",H40=0),0,MAX(0,'Параметры'!$B$6-E40))</f>
        <v/>
      </c>
      <c r="J40" s="121">
        <f>IF(B40="","",IF(H40=0,"Закрыто",IF(I40=0,"Не просрочено",IF(I40&lt;=30,"1–30",IF(I40&lt;=60,"31–60",IF(I40&lt;=90,"61–90","90+"))))))</f>
        <v/>
      </c>
      <c r="K40" s="39" t="str"/>
    </row>
    <row r="41">
      <c r="A41" s="39" t="str"/>
      <c r="B41" s="39" t="str"/>
      <c r="C41" s="39" t="str"/>
      <c r="D41" s="118" t="n"/>
      <c r="E41" s="118" t="n"/>
      <c r="F41" s="119" t="n"/>
      <c r="G41" s="119" t="n"/>
      <c r="H41" s="120">
        <f>IF(B41="",0,MAX(0,F41-G41))</f>
        <v/>
      </c>
      <c r="I41" s="121">
        <f>IF(OR(B41="",H41=0),0,MAX(0,'Параметры'!$B$6-E41))</f>
        <v/>
      </c>
      <c r="J41" s="121">
        <f>IF(B41="","",IF(H41=0,"Закрыто",IF(I41=0,"Не просрочено",IF(I41&lt;=30,"1–30",IF(I41&lt;=60,"31–60",IF(I41&lt;=90,"61–90","90+"))))))</f>
        <v/>
      </c>
      <c r="K41" s="39" t="str"/>
    </row>
    <row r="42">
      <c r="A42" s="39" t="str"/>
      <c r="B42" s="39" t="str"/>
      <c r="C42" s="39" t="str"/>
      <c r="D42" s="118" t="n"/>
      <c r="E42" s="118" t="n"/>
      <c r="F42" s="119" t="n"/>
      <c r="G42" s="119" t="n"/>
      <c r="H42" s="120">
        <f>IF(B42="",0,MAX(0,F42-G42))</f>
        <v/>
      </c>
      <c r="I42" s="121">
        <f>IF(OR(B42="",H42=0),0,MAX(0,'Параметры'!$B$6-E42))</f>
        <v/>
      </c>
      <c r="J42" s="121">
        <f>IF(B42="","",IF(H42=0,"Закрыто",IF(I42=0,"Не просрочено",IF(I42&lt;=30,"1–30",IF(I42&lt;=60,"31–60",IF(I42&lt;=90,"61–90","90+"))))))</f>
        <v/>
      </c>
      <c r="K42" s="39" t="str"/>
    </row>
    <row r="43">
      <c r="A43" s="39" t="str"/>
      <c r="B43" s="39" t="str"/>
      <c r="C43" s="39" t="str"/>
      <c r="D43" s="118" t="n"/>
      <c r="E43" s="118" t="n"/>
      <c r="F43" s="119" t="n"/>
      <c r="G43" s="119" t="n"/>
      <c r="H43" s="120">
        <f>IF(B43="",0,MAX(0,F43-G43))</f>
        <v/>
      </c>
      <c r="I43" s="121">
        <f>IF(OR(B43="",H43=0),0,MAX(0,'Параметры'!$B$6-E43))</f>
        <v/>
      </c>
      <c r="J43" s="121">
        <f>IF(B43="","",IF(H43=0,"Закрыто",IF(I43=0,"Не просрочено",IF(I43&lt;=30,"1–30",IF(I43&lt;=60,"31–60",IF(I43&lt;=90,"61–90","90+"))))))</f>
        <v/>
      </c>
      <c r="K43" s="39" t="str"/>
    </row>
    <row r="44">
      <c r="A44" s="39" t="str"/>
      <c r="B44" s="39" t="str"/>
      <c r="C44" s="39" t="str"/>
      <c r="D44" s="118" t="n"/>
      <c r="E44" s="118" t="n"/>
      <c r="F44" s="119" t="n"/>
      <c r="G44" s="119" t="n"/>
      <c r="H44" s="120">
        <f>IF(B44="",0,MAX(0,F44-G44))</f>
        <v/>
      </c>
      <c r="I44" s="121">
        <f>IF(OR(B44="",H44=0),0,MAX(0,'Параметры'!$B$6-E44))</f>
        <v/>
      </c>
      <c r="J44" s="121">
        <f>IF(B44="","",IF(H44=0,"Закрыто",IF(I44=0,"Не просрочено",IF(I44&lt;=30,"1–30",IF(I44&lt;=60,"31–60",IF(I44&lt;=90,"61–90","90+"))))))</f>
        <v/>
      </c>
      <c r="K44" s="39" t="str"/>
    </row>
    <row r="45">
      <c r="A45" s="39" t="str"/>
      <c r="B45" s="39" t="str"/>
      <c r="C45" s="39" t="str"/>
      <c r="D45" s="118" t="n"/>
      <c r="E45" s="118" t="n"/>
      <c r="F45" s="119" t="n"/>
      <c r="G45" s="119" t="n"/>
      <c r="H45" s="120">
        <f>IF(B45="",0,MAX(0,F45-G45))</f>
        <v/>
      </c>
      <c r="I45" s="121">
        <f>IF(OR(B45="",H45=0),0,MAX(0,'Параметры'!$B$6-E45))</f>
        <v/>
      </c>
      <c r="J45" s="121">
        <f>IF(B45="","",IF(H45=0,"Закрыто",IF(I45=0,"Не просрочено",IF(I45&lt;=30,"1–30",IF(I45&lt;=60,"31–60",IF(I45&lt;=90,"61–90","90+"))))))</f>
        <v/>
      </c>
      <c r="K45" s="39" t="str"/>
    </row>
    <row r="46">
      <c r="A46" s="39" t="str"/>
      <c r="B46" s="39" t="str"/>
      <c r="C46" s="39" t="str"/>
      <c r="D46" s="118" t="n"/>
      <c r="E46" s="118" t="n"/>
      <c r="F46" s="119" t="n"/>
      <c r="G46" s="119" t="n"/>
      <c r="H46" s="120">
        <f>IF(B46="",0,MAX(0,F46-G46))</f>
        <v/>
      </c>
      <c r="I46" s="121">
        <f>IF(OR(B46="",H46=0),0,MAX(0,'Параметры'!$B$6-E46))</f>
        <v/>
      </c>
      <c r="J46" s="121">
        <f>IF(B46="","",IF(H46=0,"Закрыто",IF(I46=0,"Не просрочено",IF(I46&lt;=30,"1–30",IF(I46&lt;=60,"31–60",IF(I46&lt;=90,"61–90","90+"))))))</f>
        <v/>
      </c>
      <c r="K46" s="39" t="str"/>
    </row>
    <row r="47">
      <c r="A47" s="39" t="str"/>
      <c r="B47" s="39" t="str"/>
      <c r="C47" s="39" t="str"/>
      <c r="D47" s="118" t="n"/>
      <c r="E47" s="118" t="n"/>
      <c r="F47" s="119" t="n"/>
      <c r="G47" s="119" t="n"/>
      <c r="H47" s="120">
        <f>IF(B47="",0,MAX(0,F47-G47))</f>
        <v/>
      </c>
      <c r="I47" s="121">
        <f>IF(OR(B47="",H47=0),0,MAX(0,'Параметры'!$B$6-E47))</f>
        <v/>
      </c>
      <c r="J47" s="121">
        <f>IF(B47="","",IF(H47=0,"Закрыто",IF(I47=0,"Не просрочено",IF(I47&lt;=30,"1–30",IF(I47&lt;=60,"31–60",IF(I47&lt;=90,"61–90","90+"))))))</f>
        <v/>
      </c>
      <c r="K47" s="39" t="str"/>
    </row>
    <row r="48">
      <c r="A48" s="39" t="str"/>
      <c r="B48" s="39" t="str"/>
      <c r="C48" s="39" t="str"/>
      <c r="D48" s="118" t="n"/>
      <c r="E48" s="118" t="n"/>
      <c r="F48" s="119" t="n"/>
      <c r="G48" s="119" t="n"/>
      <c r="H48" s="120">
        <f>IF(B48="",0,MAX(0,F48-G48))</f>
        <v/>
      </c>
      <c r="I48" s="121">
        <f>IF(OR(B48="",H48=0),0,MAX(0,'Параметры'!$B$6-E48))</f>
        <v/>
      </c>
      <c r="J48" s="121">
        <f>IF(B48="","",IF(H48=0,"Закрыто",IF(I48=0,"Не просрочено",IF(I48&lt;=30,"1–30",IF(I48&lt;=60,"31–60",IF(I48&lt;=90,"61–90","90+"))))))</f>
        <v/>
      </c>
      <c r="K48" s="39" t="str"/>
    </row>
    <row r="49">
      <c r="A49" s="39" t="str"/>
      <c r="B49" s="39" t="str"/>
      <c r="C49" s="39" t="str"/>
      <c r="D49" s="118" t="n"/>
      <c r="E49" s="118" t="n"/>
      <c r="F49" s="119" t="n"/>
      <c r="G49" s="119" t="n"/>
      <c r="H49" s="120">
        <f>IF(B49="",0,MAX(0,F49-G49))</f>
        <v/>
      </c>
      <c r="I49" s="121">
        <f>IF(OR(B49="",H49=0),0,MAX(0,'Параметры'!$B$6-E49))</f>
        <v/>
      </c>
      <c r="J49" s="121">
        <f>IF(B49="","",IF(H49=0,"Закрыто",IF(I49=0,"Не просрочено",IF(I49&lt;=30,"1–30",IF(I49&lt;=60,"31–60",IF(I49&lt;=90,"61–90","90+"))))))</f>
        <v/>
      </c>
      <c r="K49" s="39" t="str"/>
    </row>
    <row r="50">
      <c r="A50" s="39" t="str"/>
      <c r="B50" s="39" t="str"/>
      <c r="C50" s="39" t="str"/>
      <c r="D50" s="118" t="n"/>
      <c r="E50" s="118" t="n"/>
      <c r="F50" s="119" t="n"/>
      <c r="G50" s="119" t="n"/>
      <c r="H50" s="120">
        <f>IF(B50="",0,MAX(0,F50-G50))</f>
        <v/>
      </c>
      <c r="I50" s="121">
        <f>IF(OR(B50="",H50=0),0,MAX(0,'Параметры'!$B$6-E50))</f>
        <v/>
      </c>
      <c r="J50" s="121">
        <f>IF(B50="","",IF(H50=0,"Закрыто",IF(I50=0,"Не просрочено",IF(I50&lt;=30,"1–30",IF(I50&lt;=60,"31–60",IF(I50&lt;=90,"61–90","90+"))))))</f>
        <v/>
      </c>
      <c r="K50" s="39" t="str"/>
    </row>
    <row r="51">
      <c r="A51" s="39" t="str"/>
      <c r="B51" s="39" t="str"/>
      <c r="C51" s="39" t="str"/>
      <c r="D51" s="118" t="n"/>
      <c r="E51" s="118" t="n"/>
      <c r="F51" s="119" t="n"/>
      <c r="G51" s="119" t="n"/>
      <c r="H51" s="120">
        <f>IF(B51="",0,MAX(0,F51-G51))</f>
        <v/>
      </c>
      <c r="I51" s="121">
        <f>IF(OR(B51="",H51=0),0,MAX(0,'Параметры'!$B$6-E51))</f>
        <v/>
      </c>
      <c r="J51" s="121">
        <f>IF(B51="","",IF(H51=0,"Закрыто",IF(I51=0,"Не просрочено",IF(I51&lt;=30,"1–30",IF(I51&lt;=60,"31–60",IF(I51&lt;=90,"61–90","90+"))))))</f>
        <v/>
      </c>
      <c r="K51" s="39" t="str"/>
    </row>
    <row r="52">
      <c r="A52" s="39" t="str"/>
      <c r="B52" s="39" t="str"/>
      <c r="C52" s="39" t="str"/>
      <c r="D52" s="118" t="n"/>
      <c r="E52" s="118" t="n"/>
      <c r="F52" s="119" t="n"/>
      <c r="G52" s="119" t="n"/>
      <c r="H52" s="120">
        <f>IF(B52="",0,MAX(0,F52-G52))</f>
        <v/>
      </c>
      <c r="I52" s="121">
        <f>IF(OR(B52="",H52=0),0,MAX(0,'Параметры'!$B$6-E52))</f>
        <v/>
      </c>
      <c r="J52" s="121">
        <f>IF(B52="","",IF(H52=0,"Закрыто",IF(I52=0,"Не просрочено",IF(I52&lt;=30,"1–30",IF(I52&lt;=60,"31–60",IF(I52&lt;=90,"61–90","90+"))))))</f>
        <v/>
      </c>
      <c r="K52" s="39" t="str"/>
    </row>
    <row r="53">
      <c r="A53" s="39" t="str"/>
      <c r="B53" s="39" t="str"/>
      <c r="C53" s="39" t="str"/>
      <c r="D53" s="118" t="n"/>
      <c r="E53" s="118" t="n"/>
      <c r="F53" s="119" t="n"/>
      <c r="G53" s="119" t="n"/>
      <c r="H53" s="120">
        <f>IF(B53="",0,MAX(0,F53-G53))</f>
        <v/>
      </c>
      <c r="I53" s="121">
        <f>IF(OR(B53="",H53=0),0,MAX(0,'Параметры'!$B$6-E53))</f>
        <v/>
      </c>
      <c r="J53" s="121">
        <f>IF(B53="","",IF(H53=0,"Закрыто",IF(I53=0,"Не просрочено",IF(I53&lt;=30,"1–30",IF(I53&lt;=60,"31–60",IF(I53&lt;=90,"61–90","90+"))))))</f>
        <v/>
      </c>
      <c r="K53" s="39" t="str"/>
    </row>
    <row r="54">
      <c r="A54" s="39" t="str"/>
      <c r="B54" s="39" t="str"/>
      <c r="C54" s="39" t="str"/>
      <c r="D54" s="118" t="n"/>
      <c r="E54" s="118" t="n"/>
      <c r="F54" s="119" t="n"/>
      <c r="G54" s="119" t="n"/>
      <c r="H54" s="120">
        <f>IF(B54="",0,MAX(0,F54-G54))</f>
        <v/>
      </c>
      <c r="I54" s="121">
        <f>IF(OR(B54="",H54=0),0,MAX(0,'Параметры'!$B$6-E54))</f>
        <v/>
      </c>
      <c r="J54" s="121">
        <f>IF(B54="","",IF(H54=0,"Закрыто",IF(I54=0,"Не просрочено",IF(I54&lt;=30,"1–30",IF(I54&lt;=60,"31–60",IF(I54&lt;=90,"61–90","90+"))))))</f>
        <v/>
      </c>
      <c r="K54" s="39" t="str"/>
    </row>
    <row r="55">
      <c r="A55" s="39" t="str"/>
      <c r="B55" s="39" t="str"/>
      <c r="C55" s="39" t="str"/>
      <c r="D55" s="118" t="n"/>
      <c r="E55" s="118" t="n"/>
      <c r="F55" s="119" t="n"/>
      <c r="G55" s="119" t="n"/>
      <c r="H55" s="120">
        <f>IF(B55="",0,MAX(0,F55-G55))</f>
        <v/>
      </c>
      <c r="I55" s="121">
        <f>IF(OR(B55="",H55=0),0,MAX(0,'Параметры'!$B$6-E55))</f>
        <v/>
      </c>
      <c r="J55" s="121">
        <f>IF(B55="","",IF(H55=0,"Закрыто",IF(I55=0,"Не просрочено",IF(I55&lt;=30,"1–30",IF(I55&lt;=60,"31–60",IF(I55&lt;=90,"61–90","90+"))))))</f>
        <v/>
      </c>
      <c r="K55" s="39" t="str"/>
    </row>
    <row r="56">
      <c r="A56" s="39" t="str"/>
      <c r="B56" s="39" t="str"/>
      <c r="C56" s="39" t="str"/>
      <c r="D56" s="118" t="n"/>
      <c r="E56" s="118" t="n"/>
      <c r="F56" s="119" t="n"/>
      <c r="G56" s="119" t="n"/>
      <c r="H56" s="120">
        <f>IF(B56="",0,MAX(0,F56-G56))</f>
        <v/>
      </c>
      <c r="I56" s="121">
        <f>IF(OR(B56="",H56=0),0,MAX(0,'Параметры'!$B$6-E56))</f>
        <v/>
      </c>
      <c r="J56" s="121">
        <f>IF(B56="","",IF(H56=0,"Закрыто",IF(I56=0,"Не просрочено",IF(I56&lt;=30,"1–30",IF(I56&lt;=60,"31–60",IF(I56&lt;=90,"61–90","90+"))))))</f>
        <v/>
      </c>
      <c r="K56" s="39" t="str"/>
    </row>
    <row r="57">
      <c r="A57" s="39" t="str"/>
      <c r="B57" s="39" t="str"/>
      <c r="C57" s="39" t="str"/>
      <c r="D57" s="118" t="n"/>
      <c r="E57" s="118" t="n"/>
      <c r="F57" s="119" t="n"/>
      <c r="G57" s="119" t="n"/>
      <c r="H57" s="120">
        <f>IF(B57="",0,MAX(0,F57-G57))</f>
        <v/>
      </c>
      <c r="I57" s="121">
        <f>IF(OR(B57="",H57=0),0,MAX(0,'Параметры'!$B$6-E57))</f>
        <v/>
      </c>
      <c r="J57" s="121">
        <f>IF(B57="","",IF(H57=0,"Закрыто",IF(I57=0,"Не просрочено",IF(I57&lt;=30,"1–30",IF(I57&lt;=60,"31–60",IF(I57&lt;=90,"61–90","90+"))))))</f>
        <v/>
      </c>
      <c r="K57" s="39" t="str"/>
    </row>
    <row r="58">
      <c r="A58" s="39" t="str"/>
      <c r="B58" s="39" t="str"/>
      <c r="C58" s="39" t="str"/>
      <c r="D58" s="118" t="n"/>
      <c r="E58" s="118" t="n"/>
      <c r="F58" s="119" t="n"/>
      <c r="G58" s="119" t="n"/>
      <c r="H58" s="120">
        <f>IF(B58="",0,MAX(0,F58-G58))</f>
        <v/>
      </c>
      <c r="I58" s="121">
        <f>IF(OR(B58="",H58=0),0,MAX(0,'Параметры'!$B$6-E58))</f>
        <v/>
      </c>
      <c r="J58" s="121">
        <f>IF(B58="","",IF(H58=0,"Закрыто",IF(I58=0,"Не просрочено",IF(I58&lt;=30,"1–30",IF(I58&lt;=60,"31–60",IF(I58&lt;=90,"61–90","90+"))))))</f>
        <v/>
      </c>
      <c r="K58" s="39" t="str"/>
    </row>
    <row r="59">
      <c r="A59" s="39" t="str"/>
      <c r="B59" s="39" t="str"/>
      <c r="C59" s="39" t="str"/>
      <c r="D59" s="118" t="n"/>
      <c r="E59" s="118" t="n"/>
      <c r="F59" s="119" t="n"/>
      <c r="G59" s="119" t="n"/>
      <c r="H59" s="120">
        <f>IF(B59="",0,MAX(0,F59-G59))</f>
        <v/>
      </c>
      <c r="I59" s="121">
        <f>IF(OR(B59="",H59=0),0,MAX(0,'Параметры'!$B$6-E59))</f>
        <v/>
      </c>
      <c r="J59" s="121">
        <f>IF(B59="","",IF(H59=0,"Закрыто",IF(I59=0,"Не просрочено",IF(I59&lt;=30,"1–30",IF(I59&lt;=60,"31–60",IF(I59&lt;=90,"61–90","90+"))))))</f>
        <v/>
      </c>
      <c r="K59" s="39" t="str"/>
    </row>
    <row r="60">
      <c r="A60" s="39" t="str"/>
      <c r="B60" s="39" t="str"/>
      <c r="C60" s="39" t="str"/>
      <c r="D60" s="118" t="n"/>
      <c r="E60" s="118" t="n"/>
      <c r="F60" s="119" t="n"/>
      <c r="G60" s="119" t="n"/>
      <c r="H60" s="120">
        <f>IF(B60="",0,MAX(0,F60-G60))</f>
        <v/>
      </c>
      <c r="I60" s="121">
        <f>IF(OR(B60="",H60=0),0,MAX(0,'Параметры'!$B$6-E60))</f>
        <v/>
      </c>
      <c r="J60" s="121">
        <f>IF(B60="","",IF(H60=0,"Закрыто",IF(I60=0,"Не просрочено",IF(I60&lt;=30,"1–30",IF(I60&lt;=60,"31–60",IF(I60&lt;=90,"61–90","90+"))))))</f>
        <v/>
      </c>
      <c r="K60" s="39" t="str"/>
    </row>
    <row r="61">
      <c r="A61" s="39" t="str"/>
      <c r="B61" s="39" t="str"/>
      <c r="C61" s="39" t="str"/>
      <c r="D61" s="118" t="n"/>
      <c r="E61" s="118" t="n"/>
      <c r="F61" s="119" t="n"/>
      <c r="G61" s="119" t="n"/>
      <c r="H61" s="120">
        <f>IF(B61="",0,MAX(0,F61-G61))</f>
        <v/>
      </c>
      <c r="I61" s="121">
        <f>IF(OR(B61="",H61=0),0,MAX(0,'Параметры'!$B$6-E61))</f>
        <v/>
      </c>
      <c r="J61" s="121">
        <f>IF(B61="","",IF(H61=0,"Закрыто",IF(I61=0,"Не просрочено",IF(I61&lt;=30,"1–30",IF(I61&lt;=60,"31–60",IF(I61&lt;=90,"61–90","90+"))))))</f>
        <v/>
      </c>
      <c r="K61" s="39" t="str"/>
    </row>
    <row r="62">
      <c r="A62" s="39" t="str"/>
      <c r="B62" s="39" t="str"/>
      <c r="C62" s="39" t="str"/>
      <c r="D62" s="118" t="n"/>
      <c r="E62" s="118" t="n"/>
      <c r="F62" s="119" t="n"/>
      <c r="G62" s="119" t="n"/>
      <c r="H62" s="120">
        <f>IF(B62="",0,MAX(0,F62-G62))</f>
        <v/>
      </c>
      <c r="I62" s="121">
        <f>IF(OR(B62="",H62=0),0,MAX(0,'Параметры'!$B$6-E62))</f>
        <v/>
      </c>
      <c r="J62" s="121">
        <f>IF(B62="","",IF(H62=0,"Закрыто",IF(I62=0,"Не просрочено",IF(I62&lt;=30,"1–30",IF(I62&lt;=60,"31–60",IF(I62&lt;=90,"61–90","90+"))))))</f>
        <v/>
      </c>
      <c r="K62" s="39" t="str"/>
    </row>
    <row r="63">
      <c r="A63" s="39" t="str"/>
      <c r="B63" s="39" t="str"/>
      <c r="C63" s="39" t="str"/>
      <c r="D63" s="118" t="n"/>
      <c r="E63" s="118" t="n"/>
      <c r="F63" s="119" t="n"/>
      <c r="G63" s="119" t="n"/>
      <c r="H63" s="120">
        <f>IF(B63="",0,MAX(0,F63-G63))</f>
        <v/>
      </c>
      <c r="I63" s="121">
        <f>IF(OR(B63="",H63=0),0,MAX(0,'Параметры'!$B$6-E63))</f>
        <v/>
      </c>
      <c r="J63" s="121">
        <f>IF(B63="","",IF(H63=0,"Закрыто",IF(I63=0,"Не просрочено",IF(I63&lt;=30,"1–30",IF(I63&lt;=60,"31–60",IF(I63&lt;=90,"61–90","90+"))))))</f>
        <v/>
      </c>
      <c r="K63" s="39" t="str"/>
    </row>
    <row r="64">
      <c r="A64" s="39" t="str"/>
      <c r="B64" s="39" t="str"/>
      <c r="C64" s="39" t="str"/>
      <c r="D64" s="118" t="n"/>
      <c r="E64" s="118" t="n"/>
      <c r="F64" s="119" t="n"/>
      <c r="G64" s="119" t="n"/>
      <c r="H64" s="120">
        <f>IF(B64="",0,MAX(0,F64-G64))</f>
        <v/>
      </c>
      <c r="I64" s="121">
        <f>IF(OR(B64="",H64=0),0,MAX(0,'Параметры'!$B$6-E64))</f>
        <v/>
      </c>
      <c r="J64" s="121">
        <f>IF(B64="","",IF(H64=0,"Закрыто",IF(I64=0,"Не просрочено",IF(I64&lt;=30,"1–30",IF(I64&lt;=60,"31–60",IF(I64&lt;=90,"61–90","90+"))))))</f>
        <v/>
      </c>
      <c r="K64" s="39" t="str"/>
    </row>
    <row r="65">
      <c r="A65" s="39" t="str"/>
      <c r="B65" s="39" t="str"/>
      <c r="C65" s="39" t="str"/>
      <c r="D65" s="118" t="n"/>
      <c r="E65" s="118" t="n"/>
      <c r="F65" s="119" t="n"/>
      <c r="G65" s="119" t="n"/>
      <c r="H65" s="120">
        <f>IF(B65="",0,MAX(0,F65-G65))</f>
        <v/>
      </c>
      <c r="I65" s="121">
        <f>IF(OR(B65="",H65=0),0,MAX(0,'Параметры'!$B$6-E65))</f>
        <v/>
      </c>
      <c r="J65" s="121">
        <f>IF(B65="","",IF(H65=0,"Закрыто",IF(I65=0,"Не просрочено",IF(I65&lt;=30,"1–30",IF(I65&lt;=60,"31–60",IF(I65&lt;=90,"61–90","90+"))))))</f>
        <v/>
      </c>
      <c r="K65" s="39" t="str"/>
    </row>
    <row r="66">
      <c r="A66" s="39" t="str"/>
      <c r="B66" s="39" t="str"/>
      <c r="C66" s="39" t="str"/>
      <c r="D66" s="118" t="n"/>
      <c r="E66" s="118" t="n"/>
      <c r="F66" s="119" t="n"/>
      <c r="G66" s="119" t="n"/>
      <c r="H66" s="120">
        <f>IF(B66="",0,MAX(0,F66-G66))</f>
        <v/>
      </c>
      <c r="I66" s="121">
        <f>IF(OR(B66="",H66=0),0,MAX(0,'Параметры'!$B$6-E66))</f>
        <v/>
      </c>
      <c r="J66" s="121">
        <f>IF(B66="","",IF(H66=0,"Закрыто",IF(I66=0,"Не просрочено",IF(I66&lt;=30,"1–30",IF(I66&lt;=60,"31–60",IF(I66&lt;=90,"61–90","90+"))))))</f>
        <v/>
      </c>
      <c r="K66" s="39" t="str"/>
    </row>
    <row r="67">
      <c r="A67" s="39" t="str"/>
      <c r="B67" s="39" t="str"/>
      <c r="C67" s="39" t="str"/>
      <c r="D67" s="118" t="n"/>
      <c r="E67" s="118" t="n"/>
      <c r="F67" s="119" t="n"/>
      <c r="G67" s="119" t="n"/>
      <c r="H67" s="120">
        <f>IF(B67="",0,MAX(0,F67-G67))</f>
        <v/>
      </c>
      <c r="I67" s="121">
        <f>IF(OR(B67="",H67=0),0,MAX(0,'Параметры'!$B$6-E67))</f>
        <v/>
      </c>
      <c r="J67" s="121">
        <f>IF(B67="","",IF(H67=0,"Закрыто",IF(I67=0,"Не просрочено",IF(I67&lt;=30,"1–30",IF(I67&lt;=60,"31–60",IF(I67&lt;=90,"61–90","90+"))))))</f>
        <v/>
      </c>
      <c r="K67" s="39" t="str"/>
    </row>
    <row r="68">
      <c r="A68" s="39" t="str"/>
      <c r="B68" s="39" t="str"/>
      <c r="C68" s="39" t="str"/>
      <c r="D68" s="118" t="n"/>
      <c r="E68" s="118" t="n"/>
      <c r="F68" s="119" t="n"/>
      <c r="G68" s="119" t="n"/>
      <c r="H68" s="120">
        <f>IF(B68="",0,MAX(0,F68-G68))</f>
        <v/>
      </c>
      <c r="I68" s="121">
        <f>IF(OR(B68="",H68=0),0,MAX(0,'Параметры'!$B$6-E68))</f>
        <v/>
      </c>
      <c r="J68" s="121">
        <f>IF(B68="","",IF(H68=0,"Закрыто",IF(I68=0,"Не просрочено",IF(I68&lt;=30,"1–30",IF(I68&lt;=60,"31–60",IF(I68&lt;=90,"61–90","90+"))))))</f>
        <v/>
      </c>
      <c r="K68" s="39" t="str"/>
    </row>
    <row r="69">
      <c r="A69" s="39" t="str"/>
      <c r="B69" s="39" t="str"/>
      <c r="C69" s="39" t="str"/>
      <c r="D69" s="118" t="n"/>
      <c r="E69" s="118" t="n"/>
      <c r="F69" s="119" t="n"/>
      <c r="G69" s="119" t="n"/>
      <c r="H69" s="120">
        <f>IF(B69="",0,MAX(0,F69-G69))</f>
        <v/>
      </c>
      <c r="I69" s="121">
        <f>IF(OR(B69="",H69=0),0,MAX(0,'Параметры'!$B$6-E69))</f>
        <v/>
      </c>
      <c r="J69" s="121">
        <f>IF(B69="","",IF(H69=0,"Закрыто",IF(I69=0,"Не просрочено",IF(I69&lt;=30,"1–30",IF(I69&lt;=60,"31–60",IF(I69&lt;=90,"61–90","90+"))))))</f>
        <v/>
      </c>
      <c r="K69" s="39" t="str"/>
    </row>
    <row r="70">
      <c r="A70" s="39" t="str"/>
      <c r="B70" s="39" t="str"/>
      <c r="C70" s="39" t="str"/>
      <c r="D70" s="118" t="n"/>
      <c r="E70" s="118" t="n"/>
      <c r="F70" s="119" t="n"/>
      <c r="G70" s="119" t="n"/>
      <c r="H70" s="120">
        <f>IF(B70="",0,MAX(0,F70-G70))</f>
        <v/>
      </c>
      <c r="I70" s="121">
        <f>IF(OR(B70="",H70=0),0,MAX(0,'Параметры'!$B$6-E70))</f>
        <v/>
      </c>
      <c r="J70" s="121">
        <f>IF(B70="","",IF(H70=0,"Закрыто",IF(I70=0,"Не просрочено",IF(I70&lt;=30,"1–30",IF(I70&lt;=60,"31–60",IF(I70&lt;=90,"61–90","90+"))))))</f>
        <v/>
      </c>
      <c r="K70" s="39" t="str"/>
    </row>
    <row r="71">
      <c r="A71" s="39" t="str"/>
      <c r="B71" s="39" t="str"/>
      <c r="C71" s="39" t="str"/>
      <c r="D71" s="118" t="n"/>
      <c r="E71" s="118" t="n"/>
      <c r="F71" s="119" t="n"/>
      <c r="G71" s="119" t="n"/>
      <c r="H71" s="120">
        <f>IF(B71="",0,MAX(0,F71-G71))</f>
        <v/>
      </c>
      <c r="I71" s="121">
        <f>IF(OR(B71="",H71=0),0,MAX(0,'Параметры'!$B$6-E71))</f>
        <v/>
      </c>
      <c r="J71" s="121">
        <f>IF(B71="","",IF(H71=0,"Закрыто",IF(I71=0,"Не просрочено",IF(I71&lt;=30,"1–30",IF(I71&lt;=60,"31–60",IF(I71&lt;=90,"61–90","90+"))))))</f>
        <v/>
      </c>
      <c r="K71" s="39" t="str"/>
    </row>
    <row r="72">
      <c r="A72" s="39" t="str"/>
      <c r="B72" s="39" t="str"/>
      <c r="C72" s="39" t="str"/>
      <c r="D72" s="118" t="n"/>
      <c r="E72" s="118" t="n"/>
      <c r="F72" s="119" t="n"/>
      <c r="G72" s="119" t="n"/>
      <c r="H72" s="120">
        <f>IF(B72="",0,MAX(0,F72-G72))</f>
        <v/>
      </c>
      <c r="I72" s="121">
        <f>IF(OR(B72="",H72=0),0,MAX(0,'Параметры'!$B$6-E72))</f>
        <v/>
      </c>
      <c r="J72" s="121">
        <f>IF(B72="","",IF(H72=0,"Закрыто",IF(I72=0,"Не просрочено",IF(I72&lt;=30,"1–30",IF(I72&lt;=60,"31–60",IF(I72&lt;=90,"61–90","90+"))))))</f>
        <v/>
      </c>
      <c r="K72" s="39" t="str"/>
    </row>
    <row r="73">
      <c r="A73" s="39" t="str"/>
      <c r="B73" s="39" t="str"/>
      <c r="C73" s="39" t="str"/>
      <c r="D73" s="118" t="n"/>
      <c r="E73" s="118" t="n"/>
      <c r="F73" s="119" t="n"/>
      <c r="G73" s="119" t="n"/>
      <c r="H73" s="120">
        <f>IF(B73="",0,MAX(0,F73-G73))</f>
        <v/>
      </c>
      <c r="I73" s="121">
        <f>IF(OR(B73="",H73=0),0,MAX(0,'Параметры'!$B$6-E73))</f>
        <v/>
      </c>
      <c r="J73" s="121">
        <f>IF(B73="","",IF(H73=0,"Закрыто",IF(I73=0,"Не просрочено",IF(I73&lt;=30,"1–30",IF(I73&lt;=60,"31–60",IF(I73&lt;=90,"61–90","90+"))))))</f>
        <v/>
      </c>
      <c r="K73" s="39" t="str"/>
    </row>
    <row r="74">
      <c r="A74" s="39" t="str"/>
      <c r="B74" s="39" t="str"/>
      <c r="C74" s="39" t="str"/>
      <c r="D74" s="118" t="n"/>
      <c r="E74" s="118" t="n"/>
      <c r="F74" s="119" t="n"/>
      <c r="G74" s="119" t="n"/>
      <c r="H74" s="120">
        <f>IF(B74="",0,MAX(0,F74-G74))</f>
        <v/>
      </c>
      <c r="I74" s="121">
        <f>IF(OR(B74="",H74=0),0,MAX(0,'Параметры'!$B$6-E74))</f>
        <v/>
      </c>
      <c r="J74" s="121">
        <f>IF(B74="","",IF(H74=0,"Закрыто",IF(I74=0,"Не просрочено",IF(I74&lt;=30,"1–30",IF(I74&lt;=60,"31–60",IF(I74&lt;=90,"61–90","90+"))))))</f>
        <v/>
      </c>
      <c r="K74" s="39" t="str"/>
    </row>
    <row r="75">
      <c r="A75" s="39" t="str"/>
      <c r="B75" s="39" t="str"/>
      <c r="C75" s="39" t="str"/>
      <c r="D75" s="118" t="n"/>
      <c r="E75" s="118" t="n"/>
      <c r="F75" s="119" t="n"/>
      <c r="G75" s="119" t="n"/>
      <c r="H75" s="120">
        <f>IF(B75="",0,MAX(0,F75-G75))</f>
        <v/>
      </c>
      <c r="I75" s="121">
        <f>IF(OR(B75="",H75=0),0,MAX(0,'Параметры'!$B$6-E75))</f>
        <v/>
      </c>
      <c r="J75" s="121">
        <f>IF(B75="","",IF(H75=0,"Закрыто",IF(I75=0,"Не просрочено",IF(I75&lt;=30,"1–30",IF(I75&lt;=60,"31–60",IF(I75&lt;=90,"61–90","90+"))))))</f>
        <v/>
      </c>
      <c r="K75" s="39" t="str"/>
    </row>
    <row r="76">
      <c r="A76" s="39" t="str"/>
      <c r="B76" s="39" t="str"/>
      <c r="C76" s="39" t="str"/>
      <c r="D76" s="118" t="n"/>
      <c r="E76" s="118" t="n"/>
      <c r="F76" s="119" t="n"/>
      <c r="G76" s="119" t="n"/>
      <c r="H76" s="120">
        <f>IF(B76="",0,MAX(0,F76-G76))</f>
        <v/>
      </c>
      <c r="I76" s="121">
        <f>IF(OR(B76="",H76=0),0,MAX(0,'Параметры'!$B$6-E76))</f>
        <v/>
      </c>
      <c r="J76" s="121">
        <f>IF(B76="","",IF(H76=0,"Закрыто",IF(I76=0,"Не просрочено",IF(I76&lt;=30,"1–30",IF(I76&lt;=60,"31–60",IF(I76&lt;=90,"61–90","90+"))))))</f>
        <v/>
      </c>
      <c r="K76" s="39" t="str"/>
    </row>
    <row r="77">
      <c r="A77" s="39" t="str"/>
      <c r="B77" s="39" t="str"/>
      <c r="C77" s="39" t="str"/>
      <c r="D77" s="118" t="n"/>
      <c r="E77" s="118" t="n"/>
      <c r="F77" s="119" t="n"/>
      <c r="G77" s="119" t="n"/>
      <c r="H77" s="120">
        <f>IF(B77="",0,MAX(0,F77-G77))</f>
        <v/>
      </c>
      <c r="I77" s="121">
        <f>IF(OR(B77="",H77=0),0,MAX(0,'Параметры'!$B$6-E77))</f>
        <v/>
      </c>
      <c r="J77" s="121">
        <f>IF(B77="","",IF(H77=0,"Закрыто",IF(I77=0,"Не просрочено",IF(I77&lt;=30,"1–30",IF(I77&lt;=60,"31–60",IF(I77&lt;=90,"61–90","90+"))))))</f>
        <v/>
      </c>
      <c r="K77" s="39" t="str"/>
    </row>
    <row r="78">
      <c r="A78" s="39" t="str"/>
      <c r="B78" s="39" t="str"/>
      <c r="C78" s="39" t="str"/>
      <c r="D78" s="118" t="n"/>
      <c r="E78" s="118" t="n"/>
      <c r="F78" s="119" t="n"/>
      <c r="G78" s="119" t="n"/>
      <c r="H78" s="120">
        <f>IF(B78="",0,MAX(0,F78-G78))</f>
        <v/>
      </c>
      <c r="I78" s="121">
        <f>IF(OR(B78="",H78=0),0,MAX(0,'Параметры'!$B$6-E78))</f>
        <v/>
      </c>
      <c r="J78" s="121">
        <f>IF(B78="","",IF(H78=0,"Закрыто",IF(I78=0,"Не просрочено",IF(I78&lt;=30,"1–30",IF(I78&lt;=60,"31–60",IF(I78&lt;=90,"61–90","90+"))))))</f>
        <v/>
      </c>
      <c r="K78" s="39" t="str"/>
    </row>
    <row r="79">
      <c r="A79" s="39" t="str"/>
      <c r="B79" s="39" t="str"/>
      <c r="C79" s="39" t="str"/>
      <c r="D79" s="118" t="n"/>
      <c r="E79" s="118" t="n"/>
      <c r="F79" s="119" t="n"/>
      <c r="G79" s="119" t="n"/>
      <c r="H79" s="120">
        <f>IF(B79="",0,MAX(0,F79-G79))</f>
        <v/>
      </c>
      <c r="I79" s="121">
        <f>IF(OR(B79="",H79=0),0,MAX(0,'Параметры'!$B$6-E79))</f>
        <v/>
      </c>
      <c r="J79" s="121">
        <f>IF(B79="","",IF(H79=0,"Закрыто",IF(I79=0,"Не просрочено",IF(I79&lt;=30,"1–30",IF(I79&lt;=60,"31–60",IF(I79&lt;=90,"61–90","90+"))))))</f>
        <v/>
      </c>
      <c r="K79" s="39" t="str"/>
    </row>
    <row r="80">
      <c r="A80" s="39" t="str"/>
      <c r="B80" s="39" t="str"/>
      <c r="C80" s="39" t="str"/>
      <c r="D80" s="118" t="n"/>
      <c r="E80" s="118" t="n"/>
      <c r="F80" s="119" t="n"/>
      <c r="G80" s="119" t="n"/>
      <c r="H80" s="120">
        <f>IF(B80="",0,MAX(0,F80-G80))</f>
        <v/>
      </c>
      <c r="I80" s="121">
        <f>IF(OR(B80="",H80=0),0,MAX(0,'Параметры'!$B$6-E80))</f>
        <v/>
      </c>
      <c r="J80" s="121">
        <f>IF(B80="","",IF(H80=0,"Закрыто",IF(I80=0,"Не просрочено",IF(I80&lt;=30,"1–30",IF(I80&lt;=60,"31–60",IF(I80&lt;=90,"61–90","90+"))))))</f>
        <v/>
      </c>
      <c r="K80" s="39" t="str"/>
    </row>
    <row r="81">
      <c r="A81" s="39" t="str"/>
      <c r="B81" s="39" t="str"/>
      <c r="C81" s="39" t="str"/>
      <c r="D81" s="118" t="n"/>
      <c r="E81" s="118" t="n"/>
      <c r="F81" s="119" t="n"/>
      <c r="G81" s="119" t="n"/>
      <c r="H81" s="120">
        <f>IF(B81="",0,MAX(0,F81-G81))</f>
        <v/>
      </c>
      <c r="I81" s="121">
        <f>IF(OR(B81="",H81=0),0,MAX(0,'Параметры'!$B$6-E81))</f>
        <v/>
      </c>
      <c r="J81" s="121">
        <f>IF(B81="","",IF(H81=0,"Закрыто",IF(I81=0,"Не просрочено",IF(I81&lt;=30,"1–30",IF(I81&lt;=60,"31–60",IF(I81&lt;=90,"61–90","90+"))))))</f>
        <v/>
      </c>
      <c r="K81" s="39" t="str"/>
    </row>
    <row r="82">
      <c r="A82" s="39" t="str"/>
      <c r="B82" s="39" t="str"/>
      <c r="C82" s="39" t="str"/>
      <c r="D82" s="118" t="n"/>
      <c r="E82" s="118" t="n"/>
      <c r="F82" s="119" t="n"/>
      <c r="G82" s="119" t="n"/>
      <c r="H82" s="120">
        <f>IF(B82="",0,MAX(0,F82-G82))</f>
        <v/>
      </c>
      <c r="I82" s="121">
        <f>IF(OR(B82="",H82=0),0,MAX(0,'Параметры'!$B$6-E82))</f>
        <v/>
      </c>
      <c r="J82" s="121">
        <f>IF(B82="","",IF(H82=0,"Закрыто",IF(I82=0,"Не просрочено",IF(I82&lt;=30,"1–30",IF(I82&lt;=60,"31–60",IF(I82&lt;=90,"61–90","90+"))))))</f>
        <v/>
      </c>
      <c r="K82" s="39" t="str"/>
    </row>
    <row r="83">
      <c r="A83" s="39" t="str"/>
      <c r="B83" s="39" t="str"/>
      <c r="C83" s="39" t="str"/>
      <c r="D83" s="118" t="n"/>
      <c r="E83" s="118" t="n"/>
      <c r="F83" s="119" t="n"/>
      <c r="G83" s="119" t="n"/>
      <c r="H83" s="120">
        <f>IF(B83="",0,MAX(0,F83-G83))</f>
        <v/>
      </c>
      <c r="I83" s="121">
        <f>IF(OR(B83="",H83=0),0,MAX(0,'Параметры'!$B$6-E83))</f>
        <v/>
      </c>
      <c r="J83" s="121">
        <f>IF(B83="","",IF(H83=0,"Закрыто",IF(I83=0,"Не просрочено",IF(I83&lt;=30,"1–30",IF(I83&lt;=60,"31–60",IF(I83&lt;=90,"61–90","90+"))))))</f>
        <v/>
      </c>
      <c r="K83" s="39" t="str"/>
    </row>
    <row r="84">
      <c r="A84" s="39" t="str"/>
      <c r="B84" s="39" t="str"/>
      <c r="C84" s="39" t="str"/>
      <c r="D84" s="118" t="n"/>
      <c r="E84" s="118" t="n"/>
      <c r="F84" s="119" t="n"/>
      <c r="G84" s="119" t="n"/>
      <c r="H84" s="120">
        <f>IF(B84="",0,MAX(0,F84-G84))</f>
        <v/>
      </c>
      <c r="I84" s="121">
        <f>IF(OR(B84="",H84=0),0,MAX(0,'Параметры'!$B$6-E84))</f>
        <v/>
      </c>
      <c r="J84" s="121">
        <f>IF(B84="","",IF(H84=0,"Закрыто",IF(I84=0,"Не просрочено",IF(I84&lt;=30,"1–30",IF(I84&lt;=60,"31–60",IF(I84&lt;=90,"61–90","90+"))))))</f>
        <v/>
      </c>
      <c r="K84" s="39" t="str"/>
    </row>
    <row r="85">
      <c r="A85" s="39" t="str"/>
      <c r="B85" s="39" t="str"/>
      <c r="C85" s="39" t="str"/>
      <c r="D85" s="118" t="n"/>
      <c r="E85" s="118" t="n"/>
      <c r="F85" s="119" t="n"/>
      <c r="G85" s="119" t="n"/>
      <c r="H85" s="120">
        <f>IF(B85="",0,MAX(0,F85-G85))</f>
        <v/>
      </c>
      <c r="I85" s="121">
        <f>IF(OR(B85="",H85=0),0,MAX(0,'Параметры'!$B$6-E85))</f>
        <v/>
      </c>
      <c r="J85" s="121">
        <f>IF(B85="","",IF(H85=0,"Закрыто",IF(I85=0,"Не просрочено",IF(I85&lt;=30,"1–30",IF(I85&lt;=60,"31–60",IF(I85&lt;=90,"61–90","90+"))))))</f>
        <v/>
      </c>
      <c r="K85" s="39" t="str"/>
    </row>
    <row r="86">
      <c r="A86" s="39" t="str"/>
      <c r="B86" s="39" t="str"/>
      <c r="C86" s="39" t="str"/>
      <c r="D86" s="118" t="n"/>
      <c r="E86" s="118" t="n"/>
      <c r="F86" s="119" t="n"/>
      <c r="G86" s="119" t="n"/>
      <c r="H86" s="120">
        <f>IF(B86="",0,MAX(0,F86-G86))</f>
        <v/>
      </c>
      <c r="I86" s="121">
        <f>IF(OR(B86="",H86=0),0,MAX(0,'Параметры'!$B$6-E86))</f>
        <v/>
      </c>
      <c r="J86" s="121">
        <f>IF(B86="","",IF(H86=0,"Закрыто",IF(I86=0,"Не просрочено",IF(I86&lt;=30,"1–30",IF(I86&lt;=60,"31–60",IF(I86&lt;=90,"61–90","90+"))))))</f>
        <v/>
      </c>
      <c r="K86" s="39" t="str"/>
    </row>
    <row r="87">
      <c r="A87" s="39" t="str"/>
      <c r="B87" s="39" t="str"/>
      <c r="C87" s="39" t="str"/>
      <c r="D87" s="118" t="n"/>
      <c r="E87" s="118" t="n"/>
      <c r="F87" s="119" t="n"/>
      <c r="G87" s="119" t="n"/>
      <c r="H87" s="120">
        <f>IF(B87="",0,MAX(0,F87-G87))</f>
        <v/>
      </c>
      <c r="I87" s="121">
        <f>IF(OR(B87="",H87=0),0,MAX(0,'Параметры'!$B$6-E87))</f>
        <v/>
      </c>
      <c r="J87" s="121">
        <f>IF(B87="","",IF(H87=0,"Закрыто",IF(I87=0,"Не просрочено",IF(I87&lt;=30,"1–30",IF(I87&lt;=60,"31–60",IF(I87&lt;=90,"61–90","90+"))))))</f>
        <v/>
      </c>
      <c r="K87" s="39" t="str"/>
    </row>
    <row r="88">
      <c r="A88" s="39" t="str"/>
      <c r="B88" s="39" t="str"/>
      <c r="C88" s="39" t="str"/>
      <c r="D88" s="118" t="n"/>
      <c r="E88" s="118" t="n"/>
      <c r="F88" s="119" t="n"/>
      <c r="G88" s="119" t="n"/>
      <c r="H88" s="120">
        <f>IF(B88="",0,MAX(0,F88-G88))</f>
        <v/>
      </c>
      <c r="I88" s="121">
        <f>IF(OR(B88="",H88=0),0,MAX(0,'Параметры'!$B$6-E88))</f>
        <v/>
      </c>
      <c r="J88" s="121">
        <f>IF(B88="","",IF(H88=0,"Закрыто",IF(I88=0,"Не просрочено",IF(I88&lt;=30,"1–30",IF(I88&lt;=60,"31–60",IF(I88&lt;=90,"61–90","90+"))))))</f>
        <v/>
      </c>
      <c r="K88" s="39" t="str"/>
    </row>
    <row r="89">
      <c r="A89" s="39" t="str"/>
      <c r="B89" s="39" t="str"/>
      <c r="C89" s="39" t="str"/>
      <c r="D89" s="118" t="n"/>
      <c r="E89" s="118" t="n"/>
      <c r="F89" s="119" t="n"/>
      <c r="G89" s="119" t="n"/>
      <c r="H89" s="120">
        <f>IF(B89="",0,MAX(0,F89-G89))</f>
        <v/>
      </c>
      <c r="I89" s="121">
        <f>IF(OR(B89="",H89=0),0,MAX(0,'Параметры'!$B$6-E89))</f>
        <v/>
      </c>
      <c r="J89" s="121">
        <f>IF(B89="","",IF(H89=0,"Закрыто",IF(I89=0,"Не просрочено",IF(I89&lt;=30,"1–30",IF(I89&lt;=60,"31–60",IF(I89&lt;=90,"61–90","90+"))))))</f>
        <v/>
      </c>
      <c r="K89" s="39" t="str"/>
    </row>
    <row r="90">
      <c r="A90" s="39" t="str"/>
      <c r="B90" s="39" t="str"/>
      <c r="C90" s="39" t="str"/>
      <c r="D90" s="118" t="n"/>
      <c r="E90" s="118" t="n"/>
      <c r="F90" s="119" t="n"/>
      <c r="G90" s="119" t="n"/>
      <c r="H90" s="120">
        <f>IF(B90="",0,MAX(0,F90-G90))</f>
        <v/>
      </c>
      <c r="I90" s="121">
        <f>IF(OR(B90="",H90=0),0,MAX(0,'Параметры'!$B$6-E90))</f>
        <v/>
      </c>
      <c r="J90" s="121">
        <f>IF(B90="","",IF(H90=0,"Закрыто",IF(I90=0,"Не просрочено",IF(I90&lt;=30,"1–30",IF(I90&lt;=60,"31–60",IF(I90&lt;=90,"61–90","90+"))))))</f>
        <v/>
      </c>
      <c r="K90" s="39" t="str"/>
    </row>
    <row r="91">
      <c r="A91" s="39" t="str"/>
      <c r="B91" s="39" t="str"/>
      <c r="C91" s="39" t="str"/>
      <c r="D91" s="118" t="n"/>
      <c r="E91" s="118" t="n"/>
      <c r="F91" s="119" t="n"/>
      <c r="G91" s="119" t="n"/>
      <c r="H91" s="120">
        <f>IF(B91="",0,MAX(0,F91-G91))</f>
        <v/>
      </c>
      <c r="I91" s="121">
        <f>IF(OR(B91="",H91=0),0,MAX(0,'Параметры'!$B$6-E91))</f>
        <v/>
      </c>
      <c r="J91" s="121">
        <f>IF(B91="","",IF(H91=0,"Закрыто",IF(I91=0,"Не просрочено",IF(I91&lt;=30,"1–30",IF(I91&lt;=60,"31–60",IF(I91&lt;=90,"61–90","90+"))))))</f>
        <v/>
      </c>
      <c r="K91" s="39" t="str"/>
    </row>
    <row r="92">
      <c r="A92" s="39" t="str"/>
      <c r="B92" s="39" t="str"/>
      <c r="C92" s="39" t="str"/>
      <c r="D92" s="118" t="n"/>
      <c r="E92" s="118" t="n"/>
      <c r="F92" s="119" t="n"/>
      <c r="G92" s="119" t="n"/>
      <c r="H92" s="120">
        <f>IF(B92="",0,MAX(0,F92-G92))</f>
        <v/>
      </c>
      <c r="I92" s="121">
        <f>IF(OR(B92="",H92=0),0,MAX(0,'Параметры'!$B$6-E92))</f>
        <v/>
      </c>
      <c r="J92" s="121">
        <f>IF(B92="","",IF(H92=0,"Закрыто",IF(I92=0,"Не просрочено",IF(I92&lt;=30,"1–30",IF(I92&lt;=60,"31–60",IF(I92&lt;=90,"61–90","90+"))))))</f>
        <v/>
      </c>
      <c r="K92" s="39" t="str"/>
    </row>
    <row r="93">
      <c r="A93" s="39" t="str"/>
      <c r="B93" s="39" t="str"/>
      <c r="C93" s="39" t="str"/>
      <c r="D93" s="118" t="n"/>
      <c r="E93" s="118" t="n"/>
      <c r="F93" s="119" t="n"/>
      <c r="G93" s="119" t="n"/>
      <c r="H93" s="120">
        <f>IF(B93="",0,MAX(0,F93-G93))</f>
        <v/>
      </c>
      <c r="I93" s="121">
        <f>IF(OR(B93="",H93=0),0,MAX(0,'Параметры'!$B$6-E93))</f>
        <v/>
      </c>
      <c r="J93" s="121">
        <f>IF(B93="","",IF(H93=0,"Закрыто",IF(I93=0,"Не просрочено",IF(I93&lt;=30,"1–30",IF(I93&lt;=60,"31–60",IF(I93&lt;=90,"61–90","90+"))))))</f>
        <v/>
      </c>
      <c r="K93" s="39" t="str"/>
    </row>
    <row r="94">
      <c r="A94" s="39" t="str"/>
      <c r="B94" s="39" t="str"/>
      <c r="C94" s="39" t="str"/>
      <c r="D94" s="118" t="n"/>
      <c r="E94" s="118" t="n"/>
      <c r="F94" s="119" t="n"/>
      <c r="G94" s="119" t="n"/>
      <c r="H94" s="120">
        <f>IF(B94="",0,MAX(0,F94-G94))</f>
        <v/>
      </c>
      <c r="I94" s="121">
        <f>IF(OR(B94="",H94=0),0,MAX(0,'Параметры'!$B$6-E94))</f>
        <v/>
      </c>
      <c r="J94" s="121">
        <f>IF(B94="","",IF(H94=0,"Закрыто",IF(I94=0,"Не просрочено",IF(I94&lt;=30,"1–30",IF(I94&lt;=60,"31–60",IF(I94&lt;=90,"61–90","90+"))))))</f>
        <v/>
      </c>
      <c r="K94" s="39" t="str"/>
    </row>
    <row r="95">
      <c r="A95" s="39" t="str"/>
      <c r="B95" s="39" t="str"/>
      <c r="C95" s="39" t="str"/>
      <c r="D95" s="118" t="n"/>
      <c r="E95" s="118" t="n"/>
      <c r="F95" s="119" t="n"/>
      <c r="G95" s="119" t="n"/>
      <c r="H95" s="120">
        <f>IF(B95="",0,MAX(0,F95-G95))</f>
        <v/>
      </c>
      <c r="I95" s="121">
        <f>IF(OR(B95="",H95=0),0,MAX(0,'Параметры'!$B$6-E95))</f>
        <v/>
      </c>
      <c r="J95" s="121">
        <f>IF(B95="","",IF(H95=0,"Закрыто",IF(I95=0,"Не просрочено",IF(I95&lt;=30,"1–30",IF(I95&lt;=60,"31–60",IF(I95&lt;=90,"61–90","90+"))))))</f>
        <v/>
      </c>
      <c r="K95" s="39" t="str"/>
    </row>
    <row r="96">
      <c r="A96" s="39" t="str"/>
      <c r="B96" s="39" t="str"/>
      <c r="C96" s="39" t="str"/>
      <c r="D96" s="118" t="n"/>
      <c r="E96" s="118" t="n"/>
      <c r="F96" s="119" t="n"/>
      <c r="G96" s="119" t="n"/>
      <c r="H96" s="120">
        <f>IF(B96="",0,MAX(0,F96-G96))</f>
        <v/>
      </c>
      <c r="I96" s="121">
        <f>IF(OR(B96="",H96=0),0,MAX(0,'Параметры'!$B$6-E96))</f>
        <v/>
      </c>
      <c r="J96" s="121">
        <f>IF(B96="","",IF(H96=0,"Закрыто",IF(I96=0,"Не просрочено",IF(I96&lt;=30,"1–30",IF(I96&lt;=60,"31–60",IF(I96&lt;=90,"61–90","90+"))))))</f>
        <v/>
      </c>
      <c r="K96" s="39" t="str"/>
    </row>
    <row r="97">
      <c r="A97" s="39" t="str"/>
      <c r="B97" s="39" t="str"/>
      <c r="C97" s="39" t="str"/>
      <c r="D97" s="118" t="n"/>
      <c r="E97" s="118" t="n"/>
      <c r="F97" s="119" t="n"/>
      <c r="G97" s="119" t="n"/>
      <c r="H97" s="120">
        <f>IF(B97="",0,MAX(0,F97-G97))</f>
        <v/>
      </c>
      <c r="I97" s="121">
        <f>IF(OR(B97="",H97=0),0,MAX(0,'Параметры'!$B$6-E97))</f>
        <v/>
      </c>
      <c r="J97" s="121">
        <f>IF(B97="","",IF(H97=0,"Закрыто",IF(I97=0,"Не просрочено",IF(I97&lt;=30,"1–30",IF(I97&lt;=60,"31–60",IF(I97&lt;=90,"61–90","90+"))))))</f>
        <v/>
      </c>
      <c r="K97" s="39" t="str"/>
    </row>
    <row r="98">
      <c r="A98" s="39" t="str"/>
      <c r="B98" s="39" t="str"/>
      <c r="C98" s="39" t="str"/>
      <c r="D98" s="118" t="n"/>
      <c r="E98" s="118" t="n"/>
      <c r="F98" s="119" t="n"/>
      <c r="G98" s="119" t="n"/>
      <c r="H98" s="120">
        <f>IF(B98="",0,MAX(0,F98-G98))</f>
        <v/>
      </c>
      <c r="I98" s="121">
        <f>IF(OR(B98="",H98=0),0,MAX(0,'Параметры'!$B$6-E98))</f>
        <v/>
      </c>
      <c r="J98" s="121">
        <f>IF(B98="","",IF(H98=0,"Закрыто",IF(I98=0,"Не просрочено",IF(I98&lt;=30,"1–30",IF(I98&lt;=60,"31–60",IF(I98&lt;=90,"61–90","90+"))))))</f>
        <v/>
      </c>
      <c r="K98" s="39" t="str"/>
    </row>
    <row r="99">
      <c r="A99" s="39" t="str"/>
      <c r="B99" s="39" t="str"/>
      <c r="C99" s="39" t="str"/>
      <c r="D99" s="118" t="n"/>
      <c r="E99" s="118" t="n"/>
      <c r="F99" s="119" t="n"/>
      <c r="G99" s="119" t="n"/>
      <c r="H99" s="120">
        <f>IF(B99="",0,MAX(0,F99-G99))</f>
        <v/>
      </c>
      <c r="I99" s="121">
        <f>IF(OR(B99="",H99=0),0,MAX(0,'Параметры'!$B$6-E99))</f>
        <v/>
      </c>
      <c r="J99" s="121">
        <f>IF(B99="","",IF(H99=0,"Закрыто",IF(I99=0,"Не просрочено",IF(I99&lt;=30,"1–30",IF(I99&lt;=60,"31–60",IF(I99&lt;=90,"61–90","90+"))))))</f>
        <v/>
      </c>
      <c r="K99" s="39" t="str"/>
    </row>
    <row r="100">
      <c r="A100" s="39" t="str"/>
      <c r="B100" s="39" t="str"/>
      <c r="C100" s="39" t="str"/>
      <c r="D100" s="118" t="n"/>
      <c r="E100" s="118" t="n"/>
      <c r="F100" s="119" t="n"/>
      <c r="G100" s="119" t="n"/>
      <c r="H100" s="120">
        <f>IF(B100="",0,MAX(0,F100-G100))</f>
        <v/>
      </c>
      <c r="I100" s="121">
        <f>IF(OR(B100="",H100=0),0,MAX(0,'Параметры'!$B$6-E100))</f>
        <v/>
      </c>
      <c r="J100" s="121">
        <f>IF(B100="","",IF(H100=0,"Закрыто",IF(I100=0,"Не просрочено",IF(I100&lt;=30,"1–30",IF(I100&lt;=60,"31–60",IF(I100&lt;=90,"61–90","90+"))))))</f>
        <v/>
      </c>
      <c r="K100" s="39" t="str"/>
    </row>
    <row r="101">
      <c r="A101" s="39" t="str"/>
      <c r="B101" s="39" t="str"/>
      <c r="C101" s="39" t="str"/>
      <c r="D101" s="118" t="n"/>
      <c r="E101" s="118" t="n"/>
      <c r="F101" s="119" t="n"/>
      <c r="G101" s="119" t="n"/>
      <c r="H101" s="120">
        <f>IF(B101="",0,MAX(0,F101-G101))</f>
        <v/>
      </c>
      <c r="I101" s="121">
        <f>IF(OR(B101="",H101=0),0,MAX(0,'Параметры'!$B$6-E101))</f>
        <v/>
      </c>
      <c r="J101" s="121">
        <f>IF(B101="","",IF(H101=0,"Закрыто",IF(I101=0,"Не просрочено",IF(I101&lt;=30,"1–30",IF(I101&lt;=60,"31–60",IF(I101&lt;=90,"61–90","90+"))))))</f>
        <v/>
      </c>
      <c r="K101" s="39" t="str"/>
    </row>
    <row r="102">
      <c r="A102" s="39" t="str"/>
      <c r="B102" s="39" t="str"/>
      <c r="C102" s="39" t="str"/>
      <c r="D102" s="118" t="n"/>
      <c r="E102" s="118" t="n"/>
      <c r="F102" s="119" t="n"/>
      <c r="G102" s="119" t="n"/>
      <c r="H102" s="120">
        <f>IF(B102="",0,MAX(0,F102-G102))</f>
        <v/>
      </c>
      <c r="I102" s="121">
        <f>IF(OR(B102="",H102=0),0,MAX(0,'Параметры'!$B$6-E102))</f>
        <v/>
      </c>
      <c r="J102" s="121">
        <f>IF(B102="","",IF(H102=0,"Закрыто",IF(I102=0,"Не просрочено",IF(I102&lt;=30,"1–30",IF(I102&lt;=60,"31–60",IF(I102&lt;=90,"61–90","90+"))))))</f>
        <v/>
      </c>
      <c r="K102" s="39" t="str"/>
    </row>
    <row r="103">
      <c r="A103" s="39" t="str"/>
      <c r="B103" s="39" t="str"/>
      <c r="C103" s="39" t="str"/>
      <c r="D103" s="118" t="n"/>
      <c r="E103" s="118" t="n"/>
      <c r="F103" s="119" t="n"/>
      <c r="G103" s="119" t="n"/>
      <c r="H103" s="120">
        <f>IF(B103="",0,MAX(0,F103-G103))</f>
        <v/>
      </c>
      <c r="I103" s="121">
        <f>IF(OR(B103="",H103=0),0,MAX(0,'Параметры'!$B$6-E103))</f>
        <v/>
      </c>
      <c r="J103" s="121">
        <f>IF(B103="","",IF(H103=0,"Закрыто",IF(I103=0,"Не просрочено",IF(I103&lt;=30,"1–30",IF(I103&lt;=60,"31–60",IF(I103&lt;=90,"61–90","90+"))))))</f>
        <v/>
      </c>
      <c r="K103" s="39" t="str"/>
    </row>
    <row r="104">
      <c r="A104" s="39" t="str"/>
      <c r="B104" s="39" t="str"/>
      <c r="C104" s="39" t="str"/>
      <c r="D104" s="118" t="n"/>
      <c r="E104" s="118" t="n"/>
      <c r="F104" s="119" t="n"/>
      <c r="G104" s="119" t="n"/>
      <c r="H104" s="120">
        <f>IF(B104="",0,MAX(0,F104-G104))</f>
        <v/>
      </c>
      <c r="I104" s="121">
        <f>IF(OR(B104="",H104=0),0,MAX(0,'Параметры'!$B$6-E104))</f>
        <v/>
      </c>
      <c r="J104" s="121">
        <f>IF(B104="","",IF(H104=0,"Закрыто",IF(I104=0,"Не просрочено",IF(I104&lt;=30,"1–30",IF(I104&lt;=60,"31–60",IF(I104&lt;=90,"61–90","90+"))))))</f>
        <v/>
      </c>
      <c r="K104" s="39" t="str"/>
    </row>
    <row r="105">
      <c r="A105" s="39" t="str"/>
      <c r="B105" s="39" t="str"/>
      <c r="C105" s="39" t="str"/>
      <c r="D105" s="118" t="n"/>
      <c r="E105" s="118" t="n"/>
      <c r="F105" s="119" t="n"/>
      <c r="G105" s="119" t="n"/>
      <c r="H105" s="120">
        <f>IF(B105="",0,MAX(0,F105-G105))</f>
        <v/>
      </c>
      <c r="I105" s="121">
        <f>IF(OR(B105="",H105=0),0,MAX(0,'Параметры'!$B$6-E105))</f>
        <v/>
      </c>
      <c r="J105" s="121">
        <f>IF(B105="","",IF(H105=0,"Закрыто",IF(I105=0,"Не просрочено",IF(I105&lt;=30,"1–30",IF(I105&lt;=60,"31–60",IF(I105&lt;=90,"61–90","90+"))))))</f>
        <v/>
      </c>
      <c r="K105" s="39" t="str"/>
    </row>
  </sheetData>
  <mergeCells count="2">
    <mergeCell ref="A1:K2"/>
    <mergeCell ref="A3:K3"/>
  </mergeCells>
  <dataValidations count="1">
    <dataValidation sqref="A6:A105" showDropDown="0" showInputMessage="0" showErrorMessage="0" allowBlank="0" type="list">
      <formula1>"ДЗ,КЗ"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2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18" customWidth="1" min="3" max="3"/>
    <col width="18" customWidth="1" min="4" max="4"/>
  </cols>
  <sheetData>
    <row r="1" ht="28" customHeight="1">
      <c r="A1" s="5" t="inlineStr">
        <is>
          <t>FINSPECT • Возрастная структура задолженности</t>
        </is>
      </c>
    </row>
    <row r="2" ht="28" customHeight="1"/>
    <row r="3" ht="30" customHeight="1">
      <c r="A3" s="9" t="inlineStr">
        <is>
          <t>Свод строится по открытому остатку</t>
        </is>
      </c>
    </row>
    <row r="5" ht="28" customHeight="1">
      <c r="A5" s="75" t="inlineStr">
        <is>
          <t>Корзина</t>
        </is>
      </c>
      <c r="B5" s="75" t="inlineStr">
        <is>
          <t>ДЗ, ₽</t>
        </is>
      </c>
      <c r="C5" s="75" t="inlineStr">
        <is>
          <t>КЗ, ₽</t>
        </is>
      </c>
      <c r="D5" s="75" t="inlineStr">
        <is>
          <t>Чистая позиция, ₽</t>
        </is>
      </c>
    </row>
    <row r="6">
      <c r="A6" s="78" t="inlineStr">
        <is>
          <t>Не просрочено</t>
        </is>
      </c>
      <c r="B6" s="120">
        <f>SUMIFS('Реестр'!$H$6:$H$105,'Реестр'!$A$6:$A$105,"ДЗ",'Реестр'!$J$6:$J$105,A6)</f>
        <v/>
      </c>
      <c r="C6" s="120">
        <f>SUMIFS('Реестр'!$H$6:$H$105,'Реестр'!$A$6:$A$105,"КЗ",'Реестр'!$J$6:$J$105,A6)</f>
        <v/>
      </c>
      <c r="D6" s="120">
        <f>B6-C6</f>
        <v/>
      </c>
    </row>
    <row r="7">
      <c r="A7" s="86" t="inlineStr">
        <is>
          <t>1–30</t>
        </is>
      </c>
      <c r="B7" s="120">
        <f>SUMIFS('Реестр'!$H$6:$H$105,'Реестр'!$A$6:$A$105,"ДЗ",'Реестр'!$J$6:$J$105,A7)</f>
        <v/>
      </c>
      <c r="C7" s="120">
        <f>SUMIFS('Реестр'!$H$6:$H$105,'Реестр'!$A$6:$A$105,"КЗ",'Реестр'!$J$6:$J$105,A7)</f>
        <v/>
      </c>
      <c r="D7" s="120">
        <f>B7-C7</f>
        <v/>
      </c>
    </row>
    <row r="8">
      <c r="A8" s="86" t="inlineStr">
        <is>
          <t>31–60</t>
        </is>
      </c>
      <c r="B8" s="120">
        <f>SUMIFS('Реестр'!$H$6:$H$105,'Реестр'!$A$6:$A$105,"ДЗ",'Реестр'!$J$6:$J$105,A8)</f>
        <v/>
      </c>
      <c r="C8" s="120">
        <f>SUMIFS('Реестр'!$H$6:$H$105,'Реестр'!$A$6:$A$105,"КЗ",'Реестр'!$J$6:$J$105,A8)</f>
        <v/>
      </c>
      <c r="D8" s="120">
        <f>B8-C8</f>
        <v/>
      </c>
    </row>
    <row r="9">
      <c r="A9" s="86" t="inlineStr">
        <is>
          <t>61–90</t>
        </is>
      </c>
      <c r="B9" s="120">
        <f>SUMIFS('Реестр'!$H$6:$H$105,'Реестр'!$A$6:$A$105,"ДЗ",'Реестр'!$J$6:$J$105,A9)</f>
        <v/>
      </c>
      <c r="C9" s="120">
        <f>SUMIFS('Реестр'!$H$6:$H$105,'Реестр'!$A$6:$A$105,"КЗ",'Реестр'!$J$6:$J$105,A9)</f>
        <v/>
      </c>
      <c r="D9" s="120">
        <f>B9-C9</f>
        <v/>
      </c>
    </row>
    <row r="10">
      <c r="A10" s="86" t="inlineStr">
        <is>
          <t>90+</t>
        </is>
      </c>
      <c r="B10" s="120">
        <f>SUMIFS('Реестр'!$H$6:$H$105,'Реестр'!$A$6:$A$105,"ДЗ",'Реестр'!$J$6:$J$105,A10)</f>
        <v/>
      </c>
      <c r="C10" s="120">
        <f>SUMIFS('Реестр'!$H$6:$H$105,'Реестр'!$A$6:$A$105,"КЗ",'Реестр'!$J$6:$J$105,A10)</f>
        <v/>
      </c>
      <c r="D10" s="120">
        <f>B10-C10</f>
        <v/>
      </c>
    </row>
    <row r="12" ht="32" customHeight="1">
      <c r="A12" s="122" t="inlineStr">
        <is>
          <t>ИТОГО</t>
        </is>
      </c>
      <c r="B12" s="123">
        <f>SUM(B6:B10)</f>
        <v/>
      </c>
      <c r="C12" s="123">
        <f>SUM(C6:C10)</f>
        <v/>
      </c>
      <c r="D12" s="124">
        <f>B12-C12</f>
        <v/>
      </c>
    </row>
  </sheetData>
  <mergeCells count="2">
    <mergeCell ref="A1:D2"/>
    <mergeCell ref="A3:D3"/>
  </mergeCells>
  <pageMargins left="0.7" right="0.7" top="0.75" bottom="0.75" header="0.3" footer="0.3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18" customWidth="1" min="3" max="3"/>
    <col width="16" customWidth="1" min="4" max="4"/>
    <col width="44" customWidth="1" min="5" max="5"/>
  </cols>
  <sheetData>
    <row r="1" ht="28" customHeight="1">
      <c r="A1" s="5" t="inlineStr">
        <is>
          <t>FINSPECT • Контроль модели</t>
        </is>
      </c>
    </row>
    <row r="2" ht="28" customHeight="1"/>
    <row r="3" ht="30" customHeight="1">
      <c r="A3" s="9" t="inlineStr">
        <is>
          <t>PASS означает только прохождение перечисленных проверок</t>
        </is>
      </c>
    </row>
    <row r="5" ht="28" customHeight="1">
      <c r="A5" s="75" t="inlineStr">
        <is>
          <t>№</t>
        </is>
      </c>
      <c r="B5" s="75" t="inlineStr">
        <is>
          <t>Проверка</t>
        </is>
      </c>
      <c r="C5" s="75" t="inlineStr">
        <is>
          <t>Ожидается</t>
        </is>
      </c>
      <c r="D5" s="75" t="inlineStr">
        <is>
          <t>Статус</t>
        </is>
      </c>
      <c r="E5" s="75" t="inlineStr">
        <is>
          <t>Где исправить</t>
        </is>
      </c>
    </row>
    <row r="6" ht="30" customHeight="1">
      <c r="A6" s="78" t="n">
        <v>1</v>
      </c>
      <c r="B6" s="100" t="inlineStr">
        <is>
          <t>Оплачено не превышает сумму документа</t>
        </is>
      </c>
      <c r="C6" s="78" t="inlineStr">
        <is>
          <t>OK</t>
        </is>
      </c>
      <c r="D6" s="78">
        <f>IF(SUMPRODUCT(--('Реестр'!G6:G105&gt;'Реестр'!F6:F105))=0,"OK","ПРОВЕРИТЬ")</f>
        <v/>
      </c>
      <c r="E6" s="100" t="inlineStr">
        <is>
          <t>Реестр!F6:G105</t>
        </is>
      </c>
    </row>
    <row r="7" ht="30" customHeight="1">
      <c r="A7" s="86" t="n">
        <v>2</v>
      </c>
      <c r="B7" s="101" t="inlineStr">
        <is>
          <t>Нет отрицательных сумм</t>
        </is>
      </c>
      <c r="C7" s="86" t="inlineStr">
        <is>
          <t>OK</t>
        </is>
      </c>
      <c r="D7" s="86">
        <f>IF(COUNTIF('Реестр'!F6:H105,"&lt;0")=0,"OK","ПРОВЕРИТЬ")</f>
        <v/>
      </c>
      <c r="E7" s="101" t="inlineStr">
        <is>
          <t>Реестр!F6:H105</t>
        </is>
      </c>
    </row>
    <row r="8" ht="30" customHeight="1">
      <c r="A8" s="86" t="n">
        <v>3</v>
      </c>
      <c r="B8" s="101" t="inlineStr">
        <is>
          <t>У всех открытых позиций указан срок оплаты</t>
        </is>
      </c>
      <c r="C8" s="86" t="inlineStr">
        <is>
          <t>OK</t>
        </is>
      </c>
      <c r="D8" s="86">
        <f>IF(COUNTIFS('Реестр'!H6:H105,"&gt;0",'Реестр'!E6:E105,"")=0,"OK","ПРОВЕРИТЬ")</f>
        <v/>
      </c>
      <c r="E8" s="101" t="inlineStr">
        <is>
          <t>Реестр!E6:E105</t>
        </is>
      </c>
    </row>
    <row r="11" ht="32" customHeight="1">
      <c r="B11" s="107" t="inlineStr">
        <is>
          <t>MODEL STATUS</t>
        </is>
      </c>
      <c r="C11" s="109" t="n"/>
      <c r="D11" s="104">
        <f>IF(COUNTIF(D6:D8,"ПРОВЕРИТЬ")=0,"PASS","FAIL")</f>
        <v/>
      </c>
    </row>
  </sheetData>
  <mergeCells count="3">
    <mergeCell ref="B11:C11"/>
    <mergeCell ref="A1:E2"/>
    <mergeCell ref="A3:E3"/>
  </mergeCells>
  <conditionalFormatting sqref="D6:D8">
    <cfRule type="containsText" priority="1" operator="containsText" dxfId="0" text="OK"/>
    <cfRule type="containsText" priority="2" operator="containsText" dxfId="0" text="PASS"/>
    <cfRule type="containsText" priority="3" operator="containsText" dxfId="2" text="ПРОВЕРИТЬ"/>
    <cfRule type="containsText" priority="4" operator="containsText" dxfId="2" text="FAIL"/>
  </conditionalFormatting>
  <conditionalFormatting sqref="D11">
    <cfRule type="containsText" priority="5" operator="containsText" dxfId="0" text="OK"/>
    <cfRule type="containsText" priority="6" operator="containsText" dxfId="0" text="PASS"/>
    <cfRule type="containsText" priority="7" operator="containsText" dxfId="2" text="ПРОВЕРИТЬ"/>
    <cfRule type="containsText" priority="8" operator="containsText" dxfId="2" text="FAIL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  <Company>Finspect</Company>
  <Manager>Артём Высоцкий</Manager>
</Properties>
</file>

<file path=docProps/core.xml><?xml version="1.0" encoding="utf-8"?>
<cp:coreProperties xmlns:cp="http://schemas.openxmlformats.org/package/2006/metadata/core-properties">
  <dc:creator xmlns:dc="http://purl.org/dc/elements/1.1/">Finspect</dc:creator>
  <dc:title xmlns:dc="http://purl.org/dc/elements/1.1/">Finspect_Дебиторская_и_кредиторская_задолженность</dc:title>
  <dc:description xmlns:dc="http://purl.org/dc/elements/1.1/">Подготовлено Finspect. © Finspect, finspect.ru. Материал информационный, аудиторским заключением не является.</dc:description>
  <dc:subject xmlns:dc="http://purl.org/dc/elements/1.1/">Инструмент для собственника бизнеса</dc:subject>
  <dc:identifier xmlns:dc="http://purl.org/dc/elements/1.1/">finspect.ru</dc:identifier>
  <dc:language xmlns:dc="http://purl.org/dc/elements/1.1/">ru-RU</dc:language>
  <dcterms:created xmlns:dcterms="http://purl.org/dc/terms/" xmlns:xsi="http://www.w3.org/2001/XMLSchema-instance" xsi:type="dcterms:W3CDTF">2026-07-29T09:39:14Z</dcterms:created>
  <dcterms:modified xmlns:dcterms="http://purl.org/dc/terms/" xmlns:xsi="http://www.w3.org/2001/XMLSchema-instance" xsi:type="dcterms:W3CDTF">2026-07-29T09:39:14Z</dcterms:modified>
  <cp:lastModifiedBy>Finspect</cp:lastModifiedBy>
  <cp:category>Инструменты Finspect</cp:category>
  <cp:revision>1</cp:revision>
  <cp:keywords>финансовый контроль, управленческая отчётность, Finspect</cp:keywords>
</cp:coreProperties>
</file>