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Инструкция" sheetId="1" state="visible" r:id="rId1"/>
    <sheet xmlns:r="http://schemas.openxmlformats.org/officeDocument/2006/relationships" name="Параметры" sheetId="2" state="visible" r:id="rId2"/>
    <sheet xmlns:r="http://schemas.openxmlformats.org/officeDocument/2006/relationships" name="Модель" sheetId="3" state="visible" r:id="rId3"/>
    <sheet xmlns:r="http://schemas.openxmlformats.org/officeDocument/2006/relationships" name="Контроль" sheetId="4" state="visible" r:id="rId4"/>
  </sheets>
  <definedNames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 &quot;₽&quot;"/>
  </numFmts>
  <fonts count="12">
    <font>
      <name val="Carlito"/>
      <sz val="11"/>
    </font>
    <font>
      <name val="Arial"/>
      <b val="1"/>
      <color rgb="FFF5F0E8"/>
      <sz val="18"/>
    </font>
    <font>
      <name val="Arial"/>
      <i val="1"/>
      <color rgb="FF9D2B2B"/>
      <sz val="10"/>
    </font>
    <font>
      <name val="Arial"/>
      <b val="1"/>
      <color rgb="FF0B0A09"/>
      <sz val="10"/>
    </font>
    <font>
      <name val="Arial"/>
      <color rgb="FF000000"/>
      <sz val="10"/>
    </font>
    <font>
      <name val="Arial"/>
      <b val="1"/>
      <color rgb="FFFFFFFF"/>
      <sz val="11"/>
    </font>
    <font>
      <name val="Arial"/>
      <color rgb="FF0000FF"/>
      <sz val="10"/>
    </font>
    <font>
      <name val="Arial"/>
      <b val="1"/>
      <color rgb="FF5A8F4A"/>
      <sz val="10"/>
    </font>
    <font>
      <name val="Arial"/>
      <i val="1"/>
      <color rgb="FFA79E92"/>
      <sz val="9"/>
    </font>
    <font>
      <name val="Arial"/>
      <b val="1"/>
      <color rgb="FFF5F0E8"/>
      <sz val="10"/>
    </font>
    <font>
      <name val="Arial"/>
      <color rgb="FF008000"/>
      <sz val="10"/>
    </font>
    <font>
      <name val="Arial"/>
      <b val="1"/>
      <color rgb="FF9D2B2B"/>
      <sz val="14"/>
    </font>
  </fonts>
  <fills count="8">
    <fill>
      <patternFill/>
    </fill>
    <fill>
      <patternFill patternType="gray125"/>
    </fill>
    <fill>
      <patternFill patternType="solid">
        <fgColor rgb="FF0B0A09"/>
      </patternFill>
    </fill>
    <fill>
      <patternFill patternType="solid">
        <fgColor rgb="FFF5F0E8"/>
      </patternFill>
    </fill>
    <fill>
      <patternFill patternType="solid">
        <fgColor rgb="FFEEE9E1"/>
      </patternFill>
    </fill>
    <fill>
      <patternFill patternType="solid">
        <fgColor rgb="FF9D2B2B"/>
      </patternFill>
    </fill>
    <fill>
      <patternFill patternType="solid">
        <fgColor rgb="FFFFF4CC"/>
      </patternFill>
    </fill>
    <fill>
      <patternFill patternType="solid">
        <fgColor rgb="FFEAF3E7"/>
      </patternFill>
    </fill>
  </fills>
  <borders count="19">
    <border/>
    <border>
      <left style="thin">
        <color rgb="FFD8CFC3"/>
      </left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top style="thin">
        <color rgb="FF9D2B2B"/>
      </top>
      <bottom style="thin">
        <color rgb="FF9D2B2B"/>
      </bottom>
    </border>
    <border>
      <top style="thin">
        <color rgb="FF9D2B2B"/>
      </top>
      <bottom style="thin">
        <color rgb="FF9D2B2B"/>
      </bottom>
    </border>
    <border>
      <right style="thin">
        <color rgb="FF9D2B2B"/>
      </right>
      <top style="thin">
        <color rgb="FF9D2B2B"/>
      </top>
      <bottom style="thin">
        <color rgb="FF9D2B2B"/>
      </bottom>
    </border>
    <border>
      <left style="thin">
        <color rgb="FFD8CFC3"/>
      </left>
      <top style="thin">
        <color rgb="FFD8CFC3"/>
      </top>
    </border>
    <border>
      <top style="thin">
        <color rgb="FFD8CFC3"/>
      </top>
    </border>
    <border>
      <right style="thin">
        <color rgb="FFD8CFC3"/>
      </right>
      <top style="thin">
        <color rgb="FFD8CFC3"/>
      </top>
    </border>
    <border>
      <left style="thin">
        <color rgb="FFD8CFC3"/>
      </left>
    </border>
    <border>
      <right style="thin">
        <color rgb="FFD8CFC3"/>
      </right>
    </border>
    <border>
      <left style="thin">
        <color rgb="FFD8CFC3"/>
      </left>
      <bottom style="thin">
        <color rgb="FFD8CFC3"/>
      </bottom>
    </border>
    <border>
      <bottom style="thin">
        <color rgb="FFD8CFC3"/>
      </bottom>
    </border>
    <border>
      <right style="thin">
        <color rgb="FFD8CFC3"/>
      </right>
      <bottom style="thin">
        <color rgb="FFD8CFC3"/>
      </bottom>
    </border>
    <border>
      <top style="thin">
        <color rgb="FFD8CFC3"/>
      </top>
      <bottom style="thin">
        <color rgb="FFD8CFC3"/>
      </bottom>
    </border>
    <border>
      <left style="medium">
        <color rgb="FF9D2B2B"/>
      </left>
      <right style="medium">
        <color rgb="FF9D2B2B"/>
      </right>
      <top style="medium">
        <color rgb="FF9D2B2B"/>
      </top>
      <bottom style="medium">
        <color rgb="FF9D2B2B"/>
      </bottom>
    </border>
    <border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right style="thin">
        <color rgb="FF9D2B2B"/>
      </right>
      <top style="thin">
        <color rgb="FF9D2B2B"/>
      </top>
      <bottom style="thin">
        <color rgb="FF9D2B2B"/>
      </bottom>
    </border>
    <border>
      <top style="thin">
        <color rgb="FF9D2B2B"/>
      </top>
    </border>
    <border>
      <right style="thin">
        <color rgb="FF9D2B2B"/>
      </right>
      <top style="thin">
        <color rgb="FF9D2B2B"/>
      </top>
    </border>
  </borders>
  <cellStyleXfs count="1">
    <xf numFmtId="0" fontId="0" fillId="0" borderId="0"/>
  </cellStyleXfs>
  <cellXfs count="114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wrapText="1"/>
    </xf>
    <xf numFmtId="0" fontId="1" fillId="2" borderId="0" applyAlignment="1" pivotButton="0" quotePrefix="0" xfId="0">
      <alignment horizontal="left" wrapText="1"/>
    </xf>
    <xf numFmtId="0" fontId="1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2" fillId="3" borderId="0" applyAlignment="1" pivotButton="0" quotePrefix="0" xfId="0">
      <alignment vertical="center" wrapText="1"/>
    </xf>
    <xf numFmtId="0" fontId="0" fillId="4" borderId="0" pivotButton="0" quotePrefix="0" xfId="0"/>
    <xf numFmtId="0" fontId="3" fillId="4" borderId="0" pivotButton="0" quotePrefix="0" xfId="0"/>
    <xf numFmtId="0" fontId="3" fillId="4" borderId="1" pivotButton="0" quotePrefix="0" xfId="0"/>
    <xf numFmtId="0" fontId="3" fillId="4" borderId="1" applyAlignment="1" pivotButton="0" quotePrefix="0" xfId="0">
      <alignment vertical="top"/>
    </xf>
    <xf numFmtId="0" fontId="4" fillId="0" borderId="0" pivotButton="0" quotePrefix="0" xfId="0"/>
    <xf numFmtId="0" fontId="4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applyAlignment="1" pivotButton="0" quotePrefix="0" xfId="0">
      <alignment vertical="top" wrapText="1"/>
    </xf>
    <xf numFmtId="0" fontId="0" fillId="5" borderId="0" pivotButton="0" quotePrefix="0" xfId="0"/>
    <xf numFmtId="0" fontId="5" fillId="5" borderId="0" pivotButton="0" quotePrefix="0" xfId="0"/>
    <xf numFmtId="0" fontId="5" fillId="5" borderId="2" pivotButton="0" quotePrefix="0" xfId="0"/>
    <xf numFmtId="0" fontId="5" fillId="5" borderId="3" pivotButton="0" quotePrefix="0" xfId="0"/>
    <xf numFmtId="0" fontId="5" fillId="5" borderId="4" pivotButton="0" quotePrefix="0" xfId="0"/>
    <xf numFmtId="0" fontId="5" fillId="5" borderId="2" applyAlignment="1" pivotButton="0" quotePrefix="0" xfId="0">
      <alignment wrapText="1"/>
    </xf>
    <xf numFmtId="0" fontId="5" fillId="5" borderId="3" applyAlignment="1" pivotButton="0" quotePrefix="0" xfId="0">
      <alignment wrapText="1"/>
    </xf>
    <xf numFmtId="0" fontId="5" fillId="5" borderId="4" applyAlignment="1" pivotButton="0" quotePrefix="0" xfId="0">
      <alignment wrapText="1"/>
    </xf>
    <xf numFmtId="0" fontId="5" fillId="5" borderId="2" applyAlignment="1" pivotButton="0" quotePrefix="0" xfId="0">
      <alignment horizontal="left" wrapText="1"/>
    </xf>
    <xf numFmtId="0" fontId="5" fillId="5" borderId="3" applyAlignment="1" pivotButton="0" quotePrefix="0" xfId="0">
      <alignment horizontal="left" wrapText="1"/>
    </xf>
    <xf numFmtId="0" fontId="5" fillId="5" borderId="4" applyAlignment="1" pivotButton="0" quotePrefix="0" xfId="0">
      <alignment horizontal="left" wrapText="1"/>
    </xf>
    <xf numFmtId="0" fontId="5" fillId="5" borderId="2" applyAlignment="1" pivotButton="0" quotePrefix="0" xfId="0">
      <alignment horizontal="left" vertical="center" wrapText="1"/>
    </xf>
    <xf numFmtId="0" fontId="5" fillId="5" borderId="3" applyAlignment="1" pivotButton="0" quotePrefix="0" xfId="0">
      <alignment horizontal="left" vertical="center" wrapText="1"/>
    </xf>
    <xf numFmtId="0" fontId="5" fillId="5" borderId="4" applyAlignment="1" pivotButton="0" quotePrefix="0" xfId="0">
      <alignment horizontal="left" vertical="center" wrapText="1"/>
    </xf>
    <xf numFmtId="0" fontId="5" fillId="5" borderId="1" pivotButton="0" quotePrefix="0" xfId="0"/>
    <xf numFmtId="0" fontId="5" fillId="5" borderId="1" applyAlignment="1" pivotButton="0" quotePrefix="0" xfId="0">
      <alignment horizontal="center"/>
    </xf>
    <xf numFmtId="0" fontId="5" fillId="5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0" fillId="6" borderId="0" pivotButton="0" quotePrefix="0" xfId="0"/>
    <xf numFmtId="0" fontId="6" fillId="6" borderId="0" pivotButton="0" quotePrefix="0" xfId="0"/>
    <xf numFmtId="0" fontId="6" fillId="6" borderId="1" pivotButton="0" quotePrefix="0" xfId="0"/>
    <xf numFmtId="0" fontId="6" fillId="6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0" fontId="0" fillId="7" borderId="0" pivotButton="0" quotePrefix="0" xfId="0"/>
    <xf numFmtId="0" fontId="7" fillId="7" borderId="0" pivotButton="0" quotePrefix="0" xfId="0"/>
    <xf numFmtId="0" fontId="7" fillId="7" borderId="1" pivotButton="0" quotePrefix="0" xfId="0"/>
    <xf numFmtId="0" fontId="8" fillId="3" borderId="0" pivotButton="0" quotePrefix="0" xfId="0"/>
    <xf numFmtId="0" fontId="8" fillId="3" borderId="5" pivotButton="0" quotePrefix="0" xfId="0"/>
    <xf numFmtId="0" fontId="8" fillId="3" borderId="6" pivotButton="0" quotePrefix="0" xfId="0"/>
    <xf numFmtId="0" fontId="8" fillId="3" borderId="7" pivotButton="0" quotePrefix="0" xfId="0"/>
    <xf numFmtId="0" fontId="8" fillId="3" borderId="8" pivotButton="0" quotePrefix="0" xfId="0"/>
    <xf numFmtId="0" fontId="8" fillId="3" borderId="9" pivotButton="0" quotePrefix="0" xfId="0"/>
    <xf numFmtId="0" fontId="8" fillId="3" borderId="10" pivotButton="0" quotePrefix="0" xfId="0"/>
    <xf numFmtId="0" fontId="8" fillId="3" borderId="11" pivotButton="0" quotePrefix="0" xfId="0"/>
    <xf numFmtId="0" fontId="8" fillId="3" borderId="12" pivotButton="0" quotePrefix="0" xfId="0"/>
    <xf numFmtId="0" fontId="8" fillId="3" borderId="5" applyAlignment="1" pivotButton="0" quotePrefix="0" xfId="0">
      <alignment wrapText="1"/>
    </xf>
    <xf numFmtId="0" fontId="8" fillId="3" borderId="6" applyAlignment="1" pivotButton="0" quotePrefix="0" xfId="0">
      <alignment wrapText="1"/>
    </xf>
    <xf numFmtId="0" fontId="8" fillId="3" borderId="7" applyAlignment="1" pivotButton="0" quotePrefix="0" xfId="0">
      <alignment wrapText="1"/>
    </xf>
    <xf numFmtId="0" fontId="8" fillId="3" borderId="8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10" applyAlignment="1" pivotButton="0" quotePrefix="0" xfId="0">
      <alignment wrapText="1"/>
    </xf>
    <xf numFmtId="0" fontId="8" fillId="3" borderId="11" applyAlignment="1" pivotButton="0" quotePrefix="0" xfId="0">
      <alignment wrapText="1"/>
    </xf>
    <xf numFmtId="0" fontId="8" fillId="3" borderId="12" applyAlignment="1" pivotButton="0" quotePrefix="0" xfId="0">
      <alignment wrapText="1"/>
    </xf>
    <xf numFmtId="0" fontId="8" fillId="3" borderId="5" applyAlignment="1" pivotButton="0" quotePrefix="0" xfId="0">
      <alignment vertical="center" wrapText="1"/>
    </xf>
    <xf numFmtId="0" fontId="8" fillId="3" borderId="6" applyAlignment="1" pivotButton="0" quotePrefix="0" xfId="0">
      <alignment vertical="center" wrapText="1"/>
    </xf>
    <xf numFmtId="0" fontId="8" fillId="3" borderId="7" applyAlignment="1" pivotButton="0" quotePrefix="0" xfId="0">
      <alignment vertical="center" wrapText="1"/>
    </xf>
    <xf numFmtId="0" fontId="8" fillId="3" borderId="8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8" fillId="3" borderId="9" applyAlignment="1" pivotButton="0" quotePrefix="0" xfId="0">
      <alignment vertical="center" wrapText="1"/>
    </xf>
    <xf numFmtId="0" fontId="8" fillId="3" borderId="10" applyAlignment="1" pivotButton="0" quotePrefix="0" xfId="0">
      <alignment vertical="center" wrapText="1"/>
    </xf>
    <xf numFmtId="0" fontId="8" fillId="3" borderId="11" applyAlignment="1" pivotButton="0" quotePrefix="0" xfId="0">
      <alignment vertical="center" wrapText="1"/>
    </xf>
    <xf numFmtId="0" fontId="8" fillId="3" borderId="12" applyAlignment="1" pivotButton="0" quotePrefix="0" xfId="0">
      <alignment vertical="center" wrapText="1"/>
    </xf>
    <xf numFmtId="0" fontId="9" fillId="2" borderId="0" pivotButton="0" quotePrefix="0" xfId="0"/>
    <xf numFmtId="0" fontId="9" fillId="2" borderId="1" pivotButton="0" quotePrefix="0" xfId="0"/>
    <xf numFmtId="0" fontId="9" fillId="2" borderId="1" applyAlignment="1" pivotButton="0" quotePrefix="0" xfId="0">
      <alignment wrapText="1"/>
    </xf>
    <xf numFmtId="0" fontId="9" fillId="2" borderId="1" applyAlignment="1" pivotButton="0" quotePrefix="0" xfId="0">
      <alignment horizontal="center" wrapText="1"/>
    </xf>
    <xf numFmtId="0" fontId="9" fillId="2" borderId="1" applyAlignment="1" pivotButton="0" quotePrefix="0" xfId="0">
      <alignment horizontal="center" vertical="center" wrapText="1"/>
    </xf>
    <xf numFmtId="164" fontId="6" fillId="6" borderId="1" applyAlignment="1" pivotButton="0" quotePrefix="0" xfId="0">
      <alignment vertical="center"/>
    </xf>
    <xf numFmtId="3" fontId="6" fillId="6" borderId="1" applyAlignment="1" pivotButton="0" quotePrefix="0" xfId="0">
      <alignment vertical="center"/>
    </xf>
    <xf numFmtId="165" fontId="6" fillId="6" borderId="1" applyAlignment="1" pivotButton="0" quotePrefix="0" xfId="0">
      <alignment vertical="center"/>
    </xf>
    <xf numFmtId="0" fontId="4" fillId="0" borderId="11" pivotButton="0" quotePrefix="0" xfId="0"/>
    <xf numFmtId="0" fontId="4" fillId="0" borderId="13" pivotButton="0" quotePrefix="0" xfId="0"/>
    <xf numFmtId="0" fontId="4" fillId="0" borderId="11" applyAlignment="1" pivotButton="0" quotePrefix="0" xfId="0">
      <alignment vertical="center"/>
    </xf>
    <xf numFmtId="0" fontId="4" fillId="0" borderId="13" applyAlignment="1" pivotButton="0" quotePrefix="0" xfId="0">
      <alignment vertical="center"/>
    </xf>
    <xf numFmtId="0" fontId="10" fillId="0" borderId="0" pivotButton="0" quotePrefix="0" xfId="0"/>
    <xf numFmtId="0" fontId="10" fillId="0" borderId="1" pivotButton="0" quotePrefix="0" xfId="0"/>
    <xf numFmtId="0" fontId="10" fillId="0" borderId="1" applyAlignment="1" pivotButton="0" quotePrefix="0" xfId="0">
      <alignment vertical="center"/>
    </xf>
    <xf numFmtId="165" fontId="10" fillId="0" borderId="1" applyAlignment="1" pivotButton="0" quotePrefix="0" xfId="0">
      <alignment vertical="center"/>
    </xf>
    <xf numFmtId="3" fontId="10" fillId="0" borderId="1" applyAlignment="1" pivotButton="0" quotePrefix="0" xfId="0">
      <alignment vertical="center"/>
    </xf>
    <xf numFmtId="164" fontId="10" fillId="0" borderId="1" applyAlignment="1" pivotButton="0" quotePrefix="0" xfId="0">
      <alignment vertical="center"/>
    </xf>
    <xf numFmtId="0" fontId="4" fillId="0" borderId="11" applyAlignment="1" pivotButton="0" quotePrefix="0" xfId="0">
      <alignment vertical="center" wrapText="1"/>
    </xf>
    <xf numFmtId="0" fontId="4" fillId="0" borderId="13" applyAlignment="1" pivotButton="0" quotePrefix="0" xfId="0">
      <alignment vertical="center" wrapText="1"/>
    </xf>
    <xf numFmtId="0" fontId="11" fillId="3" borderId="0" pivotButton="0" quotePrefix="0" xfId="0"/>
    <xf numFmtId="0" fontId="11" fillId="3" borderId="14" pivotButton="0" quotePrefix="0" xfId="0"/>
    <xf numFmtId="0" fontId="11" fillId="3" borderId="14" applyAlignment="1" pivotButton="0" quotePrefix="0" xfId="0">
      <alignment horizontal="center"/>
    </xf>
    <xf numFmtId="0" fontId="11" fillId="3" borderId="14" applyAlignment="1" pivotButton="0" quotePrefix="0" xfId="0">
      <alignment horizontal="center" vertical="center"/>
    </xf>
    <xf numFmtId="0" fontId="0" fillId="0" borderId="13" pivotButton="0" quotePrefix="0" xfId="0"/>
    <xf numFmtId="0" fontId="0" fillId="0" borderId="15" pivotButton="0" quotePrefix="0" xfId="0"/>
    <xf numFmtId="0" fontId="5" fillId="5" borderId="16" applyAlignment="1" pivotButton="0" quotePrefix="0" xfId="0">
      <alignment horizontal="left" vertical="center" wrapText="1"/>
    </xf>
    <xf numFmtId="0" fontId="0" fillId="0" borderId="3" pivotButton="0" quotePrefix="0" xfId="0"/>
    <xf numFmtId="0" fontId="0" fillId="0" borderId="4" pivotButton="0" quotePrefix="0" xfId="0"/>
    <xf numFmtId="0" fontId="8" fillId="3" borderId="1" applyAlignment="1" pivotButton="0" quotePrefix="0" xfId="0">
      <alignment vertical="center" wrapText="1"/>
    </xf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6" fillId="6" borderId="1" applyAlignment="1" pivotButton="0" quotePrefix="0" xfId="0">
      <alignment vertical="center"/>
    </xf>
    <xf numFmtId="3" fontId="6" fillId="6" borderId="1" applyAlignment="1" pivotButton="0" quotePrefix="0" xfId="0">
      <alignment vertical="center"/>
    </xf>
    <xf numFmtId="165" fontId="6" fillId="6" borderId="1" applyAlignment="1" pivotButton="0" quotePrefix="0" xfId="0">
      <alignment vertical="center"/>
    </xf>
    <xf numFmtId="3" fontId="10" fillId="0" borderId="1" applyAlignment="1" pivotButton="0" quotePrefix="0" xfId="0">
      <alignment vertical="center"/>
    </xf>
    <xf numFmtId="165" fontId="10" fillId="0" borderId="1" applyAlignment="1" pivotButton="0" quotePrefix="0" xfId="0">
      <alignment vertical="center"/>
    </xf>
    <xf numFmtId="164" fontId="10" fillId="0" borderId="1" applyAlignment="1" pivotButton="0" quotePrefix="0" xfId="0">
      <alignment vertical="center"/>
    </xf>
  </cellXfs>
  <cellStyles count="1">
    <cellStyle name="Normal" xfId="0"/>
  </cellStyles>
  <dxfs count="8"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Маркетплейс: чистая выручка, реклама и прибыль, ₽</a:t>
            </a:r>
          </a:p>
        </rich>
      </tx>
    </title>
    <plotArea>
      <lineChart>
        <grouping val="standard"/>
        <ser>
          <idx val="0"/>
          <order val="0"/>
          <tx>
            <v>Чистая выручка</v>
          </tx>
          <spPr>
            <a:solidFill xmlns:a="http://schemas.openxmlformats.org/drawingml/2006/main">
              <a:srgbClr val="0B0A09"/>
            </a:solidFill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strRef>
              <f>'Модель'!$B$5:$M$5</f>
              <strCache>
                <ptCount val="0"/>
              </strCache>
            </strRef>
          </cat>
          <val>
            <numRef>
              <f>'Модель'!$B$9:$M$9</f>
              <numCache>
                <formatCode>#,##0</formatCode>
                <ptCount val="0"/>
              </numCache>
            </numRef>
          </val>
        </ser>
        <ser>
          <idx val="1"/>
          <order val="1"/>
          <tx>
            <v>Реклама</v>
          </tx>
          <spPr>
            <a:solidFill xmlns:a="http://schemas.openxmlformats.org/drawingml/2006/main">
              <a:srgbClr val="9D2B2B"/>
            </a:solidFill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strRef>
              <f>'Модель'!$B$5:$M$5</f>
              <strCache>
                <ptCount val="0"/>
              </strCache>
            </strRef>
          </cat>
          <val>
            <numRef>
              <f>'Модель'!$B$13:$M$13</f>
              <numCache>
                <formatCode>#,##0</formatCode>
                <ptCount val="0"/>
              </numCache>
            </numRef>
          </val>
        </ser>
        <ser>
          <idx val="2"/>
          <order val="2"/>
          <tx>
            <v>Прибыль</v>
          </tx>
          <spPr>
            <a:solidFill xmlns:a="http://schemas.openxmlformats.org/drawingml/2006/main">
              <a:srgbClr val="5A8F4A"/>
            </a:solidFill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strRef>
              <f>'Модель'!$B$5:$M$5</f>
              <strCache>
                <ptCount val="0"/>
              </strCache>
            </strRef>
          </cat>
          <val>
            <numRef>
              <f>'Модель'!$B$16:$M$16</f>
              <numCache>
                <formatCode>#,##0</formatCode>
                <ptCount val="0"/>
              </numCache>
            </numRef>
          </val>
        </ser>
        <axId val="48650112"/>
        <axId val="48672768"/>
      </line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tickLblPos val="nextTo"/>
        <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  <a:r>
              <a:t/>
            </a:r>
          </a:p>
        </txPr>
        <crossAx val="48672768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#,##0" sourceLinked="0"/>
        <majorTickMark val="none"/>
        <minorTickMark val="none"/>
        <crossAx val="48650112"/>
        <crossBetween val="between"/>
      </valAx>
    </plotArea>
    <legend>
      <legendPos val="b"/>
      <overlay val="0"/>
    </legend>
    <plotVisOnly val="1"/>
    <dispBlanksAs val="gap"/>
  </chart>
  <spPr>
    <a:ln xmlns:a="http://schemas.openxmlformats.org/drawingml/2006/main" w="9525">
      <a:solidFill>
        <a:srgbClr val="D9D9D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0</row>
      <rowOff>0</rowOff>
    </from>
    <ext cx="666750" cy="666750"/>
    <pic>
      <nvPicPr>
        <cNvPr id="1" name="f84fcf9a-e81e-4473-8202-6ca41debf71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>
    <from>
      <col>0</col>
      <colOff>0</colOff>
      <row>21</row>
      <rowOff>0</rowOff>
    </from>
    <to>
      <col>13</col>
      <colOff>0</colOff>
      <row>39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28" customWidth="1" min="4" max="4"/>
    <col width="18" customWidth="1" min="5" max="5"/>
    <col width="28" customWidth="1" min="6" max="6"/>
    <col width="14" customWidth="1" min="7" max="7"/>
    <col width="14" customWidth="1" min="8" max="8"/>
  </cols>
  <sheetData>
    <row r="1" ht="28" customHeight="1">
      <c r="A1" s="5" t="inlineStr">
        <is>
          <t>FINSPECT • Финансовая модель маркетплейса</t>
        </is>
      </c>
    </row>
    <row r="2" ht="28" customHeight="1"/>
    <row r="3" ht="30" customHeight="1">
      <c r="A3" s="9" t="inlineStr">
        <is>
          <t>Рабочий инструмент для собственника и финансовой команды</t>
        </is>
      </c>
    </row>
    <row r="5">
      <c r="A5" s="13" t="inlineStr">
        <is>
          <t>Назначение</t>
        </is>
      </c>
      <c r="B5" s="17" t="inlineStr">
        <is>
          <t>Прогнозирует заказы, выручку, комиссии, логистику, рекламу, возвраты, EBITDA и прибыль магазина на маркетплейсе.</t>
        </is>
      </c>
      <c r="C5" s="95" t="n"/>
      <c r="D5" s="95" t="n"/>
      <c r="E5" s="95" t="n"/>
      <c r="F5" s="96" t="n"/>
    </row>
    <row r="6">
      <c r="A6" s="13" t="inlineStr">
        <is>
          <t>Что вводить</t>
        </is>
      </c>
      <c r="B6" s="17" t="inlineStr">
        <is>
          <t>Заказы, рост, средний чек, себестоимость, комиссия, логистика, реклама, возвраты, налог и фиксированные расходы.</t>
        </is>
      </c>
      <c r="C6" s="95" t="n"/>
      <c r="D6" s="95" t="n"/>
      <c r="E6" s="95" t="n"/>
      <c r="F6" s="96" t="n"/>
    </row>
    <row r="7">
      <c r="A7" s="13" t="inlineStr">
        <is>
          <t>Что получите</t>
        </is>
      </c>
      <c r="B7" s="17" t="inlineStr">
        <is>
          <t>Помесячная экономика магазина и прибыль на заказ.</t>
        </is>
      </c>
      <c r="C7" s="95" t="n"/>
      <c r="D7" s="95" t="n"/>
      <c r="E7" s="95" t="n"/>
      <c r="F7" s="96" t="n"/>
    </row>
    <row r="8">
      <c r="A8" s="13" t="inlineStr">
        <is>
          <t>Периодичность</t>
        </is>
      </c>
      <c r="B8" s="17" t="inlineStr">
        <is>
          <t>Перед масштабированием ассортимента и ежемесячно после обновления тарифов.</t>
        </is>
      </c>
      <c r="C8" s="95" t="n"/>
      <c r="D8" s="95" t="n"/>
      <c r="E8" s="95" t="n"/>
      <c r="F8" s="96" t="n"/>
    </row>
    <row r="9">
      <c r="A9" s="13" t="inlineStr">
        <is>
          <t>Версия</t>
        </is>
      </c>
      <c r="B9" s="17" t="inlineStr">
        <is>
          <t>1.0 • 2026-07-29</t>
        </is>
      </c>
      <c r="C9" s="95" t="n"/>
      <c r="D9" s="95" t="n"/>
      <c r="E9" s="95" t="n"/>
      <c r="F9" s="96" t="n"/>
    </row>
    <row r="11" ht="24" customHeight="1">
      <c r="A11" s="97" t="inlineStr">
        <is>
          <t>Порядок работы</t>
        </is>
      </c>
      <c r="B11" s="98" t="n"/>
      <c r="C11" s="98" t="n"/>
      <c r="D11" s="98" t="n"/>
      <c r="E11" s="98" t="n"/>
      <c r="F11" s="99" t="n"/>
    </row>
    <row r="12">
      <c r="A12" s="34" t="inlineStr">
        <is>
          <t>1</t>
        </is>
      </c>
      <c r="B12" s="35" t="inlineStr">
        <is>
          <t>Замените демонстрационные значения в жёлтых ячейках с синим шрифтом.</t>
        </is>
      </c>
      <c r="C12" s="95" t="n"/>
      <c r="D12" s="95" t="n"/>
      <c r="E12" s="95" t="n"/>
      <c r="F12" s="96" t="n"/>
    </row>
    <row r="13">
      <c r="A13" s="34" t="inlineStr">
        <is>
          <t>2</t>
        </is>
      </c>
      <c r="B13" s="35" t="inlineStr">
        <is>
          <t>Не вводите данные в расчётные ячейки: они содержат формулы.</t>
        </is>
      </c>
      <c r="C13" s="95" t="n"/>
      <c r="D13" s="95" t="n"/>
      <c r="E13" s="95" t="n"/>
      <c r="F13" s="96" t="n"/>
    </row>
    <row r="14">
      <c r="A14" s="34" t="inlineStr">
        <is>
          <t>3</t>
        </is>
      </c>
      <c r="B14" s="35" t="inlineStr">
        <is>
          <t>Проверьте лист «Контроль» и устраните строки со статусом «ПРОВЕРИТЬ».</t>
        </is>
      </c>
      <c r="C14" s="95" t="n"/>
      <c r="D14" s="95" t="n"/>
      <c r="E14" s="95" t="n"/>
      <c r="F14" s="96" t="n"/>
    </row>
    <row r="15">
      <c r="A15" s="34" t="inlineStr">
        <is>
          <t>4</t>
        </is>
      </c>
      <c r="B15" s="35" t="inlineStr">
        <is>
          <t>Зафиксируйте период, источник и ответственного до передачи файла в работу.</t>
        </is>
      </c>
      <c r="C15" s="95" t="n"/>
      <c r="D15" s="95" t="n"/>
      <c r="E15" s="95" t="n"/>
      <c r="F15" s="96" t="n"/>
    </row>
    <row r="17" ht="24" customHeight="1">
      <c r="A17" s="97" t="inlineStr">
        <is>
          <t>Легенда</t>
        </is>
      </c>
      <c r="B17" s="98" t="n"/>
      <c r="C17" s="98" t="n"/>
      <c r="D17" s="98" t="n"/>
      <c r="E17" s="98" t="n"/>
      <c r="F17" s="99" t="n"/>
    </row>
    <row r="18">
      <c r="A18" s="39" t="inlineStr">
        <is>
          <t>Ввод</t>
        </is>
      </c>
      <c r="B18" s="16" t="inlineStr">
        <is>
          <t>Жёлтая заливка + синий шрифт</t>
        </is>
      </c>
      <c r="C18" s="95" t="n"/>
      <c r="D18" s="95" t="n"/>
      <c r="E18" s="95" t="n"/>
      <c r="F18" s="96" t="n"/>
    </row>
    <row r="19">
      <c r="A19" s="40" t="inlineStr">
        <is>
          <t>Расчёт</t>
        </is>
      </c>
      <c r="B19" s="16" t="inlineStr">
        <is>
          <t>Формулы, защищённая логика</t>
        </is>
      </c>
      <c r="C19" s="95" t="n"/>
      <c r="D19" s="95" t="n"/>
      <c r="E19" s="95" t="n"/>
      <c r="F19" s="96" t="n"/>
    </row>
    <row r="20">
      <c r="A20" s="43" t="inlineStr">
        <is>
          <t>Контроль</t>
        </is>
      </c>
      <c r="B20" s="16" t="inlineStr">
        <is>
          <t>Зелёный — проверка пройдена; бордовый — требуется действие</t>
        </is>
      </c>
      <c r="C20" s="95" t="n"/>
      <c r="D20" s="95" t="n"/>
      <c r="E20" s="95" t="n"/>
      <c r="F20" s="96" t="n"/>
    </row>
    <row r="22">
      <c r="A22" s="100" t="inlineStr">
        <is>
          <t>Шаблон для управленческих расчётов. Не является бухгалтерской отчётностью, аудиторским заключением или налоговой консультацией.
© Finspect • finspect.ru</t>
        </is>
      </c>
      <c r="B22" s="101" t="n"/>
      <c r="C22" s="101" t="n"/>
      <c r="D22" s="101" t="n"/>
      <c r="E22" s="101" t="n"/>
      <c r="F22" s="102" t="n"/>
    </row>
    <row r="23">
      <c r="A23" s="103" t="n"/>
      <c r="F23" s="104" t="n"/>
    </row>
    <row r="24">
      <c r="A24" s="105" t="n"/>
      <c r="B24" s="106" t="n"/>
      <c r="C24" s="106" t="n"/>
      <c r="D24" s="106" t="n"/>
      <c r="E24" s="106" t="n"/>
      <c r="F24" s="107" t="n"/>
    </row>
  </sheetData>
  <mergeCells count="17">
    <mergeCell ref="A11:F11"/>
    <mergeCell ref="A3:H3"/>
    <mergeCell ref="B7:F7"/>
    <mergeCell ref="B12:F12"/>
    <mergeCell ref="B6:F6"/>
    <mergeCell ref="B9:F9"/>
    <mergeCell ref="B20:F20"/>
    <mergeCell ref="B15:F15"/>
    <mergeCell ref="A22:F24"/>
    <mergeCell ref="A1:H2"/>
    <mergeCell ref="B5:F5"/>
    <mergeCell ref="B19:F19"/>
    <mergeCell ref="A17:F17"/>
    <mergeCell ref="B14:F14"/>
    <mergeCell ref="B8:F8"/>
    <mergeCell ref="B18:F18"/>
    <mergeCell ref="B13:F13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48" customWidth="1" min="3" max="3"/>
  </cols>
  <sheetData>
    <row r="1" ht="28" customHeight="1">
      <c r="A1" s="5" t="inlineStr">
        <is>
          <t>FINSPECT • Параметры маркетплейса</t>
        </is>
      </c>
    </row>
    <row r="2" ht="28" customHeight="1"/>
    <row r="3" ht="30" customHeight="1">
      <c r="A3" s="9" t="inlineStr">
        <is>
          <t>Все процентные тарифы задаются как доля выручки</t>
        </is>
      </c>
    </row>
    <row r="5" ht="28" customHeight="1">
      <c r="A5" s="75" t="inlineStr">
        <is>
          <t>Параметр</t>
        </is>
      </c>
      <c r="B5" s="75" t="inlineStr">
        <is>
          <t>Значение</t>
        </is>
      </c>
      <c r="C5" s="75" t="inlineStr">
        <is>
          <t>Комментарий</t>
        </is>
      </c>
    </row>
    <row r="6">
      <c r="A6" s="39" t="inlineStr">
        <is>
          <t>Заказы первого месяца, ед.</t>
        </is>
      </c>
      <c r="B6" s="39" t="n">
        <v>3200</v>
      </c>
      <c r="C6" s="81" t="inlineStr">
        <is>
          <t>Оплаченные заказы</t>
        </is>
      </c>
    </row>
    <row r="7">
      <c r="A7" s="39" t="inlineStr">
        <is>
          <t>Рост заказов в месяц, %</t>
        </is>
      </c>
      <c r="B7" s="108" t="n">
        <v>0.04</v>
      </c>
      <c r="C7" s="82" t="inlineStr">
        <is>
          <t>Без сезонности</t>
        </is>
      </c>
    </row>
    <row r="8">
      <c r="A8" s="39" t="inlineStr">
        <is>
          <t>Средний чек, ₽</t>
        </is>
      </c>
      <c r="B8" s="109" t="n">
        <v>2800</v>
      </c>
      <c r="C8" s="82" t="inlineStr">
        <is>
          <t>После скидок до возвратов</t>
        </is>
      </c>
    </row>
    <row r="9">
      <c r="A9" s="39" t="inlineStr">
        <is>
          <t>Себестоимость заказа, ₽</t>
        </is>
      </c>
      <c r="B9" s="109" t="n">
        <v>1050</v>
      </c>
      <c r="C9" s="82" t="inlineStr">
        <is>
          <t>Средняя по mix</t>
        </is>
      </c>
    </row>
    <row r="10">
      <c r="A10" s="39" t="inlineStr">
        <is>
          <t>Комиссия маркетплейса, %</t>
        </is>
      </c>
      <c r="B10" s="108" t="n">
        <v>0.18</v>
      </c>
      <c r="C10" s="82" t="inlineStr">
        <is>
          <t>От выручки</t>
        </is>
      </c>
    </row>
    <row r="11">
      <c r="A11" s="39" t="inlineStr">
        <is>
          <t>Логистика, ₽/заказ</t>
        </is>
      </c>
      <c r="B11" s="109" t="n">
        <v>280</v>
      </c>
      <c r="C11" s="82" t="inlineStr">
        <is>
          <t>Тариф на выполненный заказ</t>
        </is>
      </c>
    </row>
    <row r="12">
      <c r="A12" s="39" t="inlineStr">
        <is>
          <t>Реклама, % выручки</t>
        </is>
      </c>
      <c r="B12" s="108" t="n">
        <v>0.1</v>
      </c>
      <c r="C12" s="82" t="inlineStr">
        <is>
          <t>Внутренняя реклама</t>
        </is>
      </c>
    </row>
    <row r="13">
      <c r="A13" s="39" t="inlineStr">
        <is>
          <t>Возвраты, %</t>
        </is>
      </c>
      <c r="B13" s="108" t="n">
        <v>0.08</v>
      </c>
      <c r="C13" s="82" t="inlineStr">
        <is>
          <t>Снижают выручку</t>
        </is>
      </c>
    </row>
    <row r="14">
      <c r="A14" s="39" t="inlineStr">
        <is>
          <t>Фиксированные расходы, ₽/мес.</t>
        </is>
      </c>
      <c r="B14" s="110" t="n">
        <v>650000</v>
      </c>
      <c r="C14" s="82" t="inlineStr">
        <is>
          <t>Команда и сервисы</t>
        </is>
      </c>
    </row>
    <row r="15">
      <c r="A15" s="39" t="inlineStr">
        <is>
          <t>Налог, % выручки</t>
        </is>
      </c>
      <c r="B15" s="108" t="n">
        <v>0.06</v>
      </c>
      <c r="C15" s="82" t="inlineStr">
        <is>
          <t>Управленческое допущение</t>
        </is>
      </c>
    </row>
  </sheetData>
  <mergeCells count="2">
    <mergeCell ref="A1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9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 ht="28" customHeight="1">
      <c r="A1" s="5" t="inlineStr">
        <is>
          <t>FINSPECT • Финансовая модель маркетплейса</t>
        </is>
      </c>
    </row>
    <row r="2" ht="28" customHeight="1"/>
    <row r="3" ht="30" customHeight="1">
      <c r="A3" s="9" t="inlineStr">
        <is>
          <t>Расчёт по среднему заказу; SKU-анализ ведите в отдельном инструменте</t>
        </is>
      </c>
    </row>
    <row r="5" ht="28" customHeight="1">
      <c r="A5" s="75" t="inlineStr">
        <is>
          <t>Показатель</t>
        </is>
      </c>
      <c r="B5" s="75" t="inlineStr">
        <is>
          <t>Янв</t>
        </is>
      </c>
      <c r="C5" s="75" t="inlineStr">
        <is>
          <t>Фев</t>
        </is>
      </c>
      <c r="D5" s="75" t="inlineStr">
        <is>
          <t>Мар</t>
        </is>
      </c>
      <c r="E5" s="75" t="inlineStr">
        <is>
          <t>Апр</t>
        </is>
      </c>
      <c r="F5" s="75" t="inlineStr">
        <is>
          <t>Май</t>
        </is>
      </c>
      <c r="G5" s="75" t="inlineStr">
        <is>
          <t>Июн</t>
        </is>
      </c>
      <c r="H5" s="75" t="inlineStr">
        <is>
          <t>Июл</t>
        </is>
      </c>
      <c r="I5" s="75" t="inlineStr">
        <is>
          <t>Авг</t>
        </is>
      </c>
      <c r="J5" s="75" t="inlineStr">
        <is>
          <t>Сен</t>
        </is>
      </c>
      <c r="K5" s="75" t="inlineStr">
        <is>
          <t>Окт</t>
        </is>
      </c>
      <c r="L5" s="75" t="inlineStr">
        <is>
          <t>Ноя</t>
        </is>
      </c>
      <c r="M5" s="75" t="inlineStr">
        <is>
          <t>Дек</t>
        </is>
      </c>
    </row>
    <row r="6">
      <c r="A6" s="81" t="inlineStr">
        <is>
          <t>Заказы, ед.</t>
        </is>
      </c>
      <c r="B6" s="111">
        <f>'Параметры'!$B$6</f>
        <v/>
      </c>
      <c r="C6" s="111">
        <f>B6*(1+'Параметры'!$B$7)</f>
        <v/>
      </c>
      <c r="D6" s="111">
        <f>C6*(1+'Параметры'!$B$7)</f>
        <v/>
      </c>
      <c r="E6" s="111">
        <f>D6*(1+'Параметры'!$B$7)</f>
        <v/>
      </c>
      <c r="F6" s="111">
        <f>E6*(1+'Параметры'!$B$7)</f>
        <v/>
      </c>
      <c r="G6" s="111">
        <f>F6*(1+'Параметры'!$B$7)</f>
        <v/>
      </c>
      <c r="H6" s="111">
        <f>G6*(1+'Параметры'!$B$7)</f>
        <v/>
      </c>
      <c r="I6" s="111">
        <f>H6*(1+'Параметры'!$B$7)</f>
        <v/>
      </c>
      <c r="J6" s="111">
        <f>I6*(1+'Параметры'!$B$7)</f>
        <v/>
      </c>
      <c r="K6" s="111">
        <f>J6*(1+'Параметры'!$B$7)</f>
        <v/>
      </c>
      <c r="L6" s="111">
        <f>K6*(1+'Параметры'!$B$7)</f>
        <v/>
      </c>
      <c r="M6" s="111">
        <f>L6*(1+'Параметры'!$B$7)</f>
        <v/>
      </c>
    </row>
    <row r="7">
      <c r="A7" s="82" t="inlineStr">
        <is>
          <t>Валовая выручка</t>
        </is>
      </c>
      <c r="B7" s="112">
        <f>B6*'Параметры'!$B$8</f>
        <v/>
      </c>
      <c r="C7" s="112">
        <f>C6*'Параметры'!$B$8</f>
        <v/>
      </c>
      <c r="D7" s="112">
        <f>D6*'Параметры'!$B$8</f>
        <v/>
      </c>
      <c r="E7" s="112">
        <f>E6*'Параметры'!$B$8</f>
        <v/>
      </c>
      <c r="F7" s="112">
        <f>F6*'Параметры'!$B$8</f>
        <v/>
      </c>
      <c r="G7" s="112">
        <f>G6*'Параметры'!$B$8</f>
        <v/>
      </c>
      <c r="H7" s="112">
        <f>H6*'Параметры'!$B$8</f>
        <v/>
      </c>
      <c r="I7" s="112">
        <f>I6*'Параметры'!$B$8</f>
        <v/>
      </c>
      <c r="J7" s="112">
        <f>J6*'Параметры'!$B$8</f>
        <v/>
      </c>
      <c r="K7" s="112">
        <f>K6*'Параметры'!$B$8</f>
        <v/>
      </c>
      <c r="L7" s="112">
        <f>L6*'Параметры'!$B$8</f>
        <v/>
      </c>
      <c r="M7" s="112">
        <f>M6*'Параметры'!$B$8</f>
        <v/>
      </c>
    </row>
    <row r="8">
      <c r="A8" s="82" t="inlineStr">
        <is>
          <t>Возвраты</t>
        </is>
      </c>
      <c r="B8" s="112">
        <f>B7*'Параметры'!$B$13</f>
        <v/>
      </c>
      <c r="C8" s="112">
        <f>C7*'Параметры'!$B$13</f>
        <v/>
      </c>
      <c r="D8" s="112">
        <f>D7*'Параметры'!$B$13</f>
        <v/>
      </c>
      <c r="E8" s="112">
        <f>E7*'Параметры'!$B$13</f>
        <v/>
      </c>
      <c r="F8" s="112">
        <f>F7*'Параметры'!$B$13</f>
        <v/>
      </c>
      <c r="G8" s="112">
        <f>G7*'Параметры'!$B$13</f>
        <v/>
      </c>
      <c r="H8" s="112">
        <f>H7*'Параметры'!$B$13</f>
        <v/>
      </c>
      <c r="I8" s="112">
        <f>I7*'Параметры'!$B$13</f>
        <v/>
      </c>
      <c r="J8" s="112">
        <f>J7*'Параметры'!$B$13</f>
        <v/>
      </c>
      <c r="K8" s="112">
        <f>K7*'Параметры'!$B$13</f>
        <v/>
      </c>
      <c r="L8" s="112">
        <f>L7*'Параметры'!$B$13</f>
        <v/>
      </c>
      <c r="M8" s="112">
        <f>M7*'Параметры'!$B$13</f>
        <v/>
      </c>
    </row>
    <row r="9">
      <c r="A9" s="82" t="inlineStr">
        <is>
          <t>Чистая выручка</t>
        </is>
      </c>
      <c r="B9" s="112">
        <f>B7-B8</f>
        <v/>
      </c>
      <c r="C9" s="112">
        <f>C7-C8</f>
        <v/>
      </c>
      <c r="D9" s="112">
        <f>D7-D8</f>
        <v/>
      </c>
      <c r="E9" s="112">
        <f>E7-E8</f>
        <v/>
      </c>
      <c r="F9" s="112">
        <f>F7-F8</f>
        <v/>
      </c>
      <c r="G9" s="112">
        <f>G7-G8</f>
        <v/>
      </c>
      <c r="H9" s="112">
        <f>H7-H8</f>
        <v/>
      </c>
      <c r="I9" s="112">
        <f>I7-I8</f>
        <v/>
      </c>
      <c r="J9" s="112">
        <f>J7-J8</f>
        <v/>
      </c>
      <c r="K9" s="112">
        <f>K7-K8</f>
        <v/>
      </c>
      <c r="L9" s="112">
        <f>L7-L8</f>
        <v/>
      </c>
      <c r="M9" s="112">
        <f>M7-M8</f>
        <v/>
      </c>
    </row>
    <row r="10">
      <c r="A10" s="82" t="inlineStr">
        <is>
          <t>Себестоимость</t>
        </is>
      </c>
      <c r="B10" s="112">
        <f>B6*'Параметры'!$B$9</f>
        <v/>
      </c>
      <c r="C10" s="112">
        <f>C6*'Параметры'!$B$9</f>
        <v/>
      </c>
      <c r="D10" s="112">
        <f>D6*'Параметры'!$B$9</f>
        <v/>
      </c>
      <c r="E10" s="112">
        <f>E6*'Параметры'!$B$9</f>
        <v/>
      </c>
      <c r="F10" s="112">
        <f>F6*'Параметры'!$B$9</f>
        <v/>
      </c>
      <c r="G10" s="112">
        <f>G6*'Параметры'!$B$9</f>
        <v/>
      </c>
      <c r="H10" s="112">
        <f>H6*'Параметры'!$B$9</f>
        <v/>
      </c>
      <c r="I10" s="112">
        <f>I6*'Параметры'!$B$9</f>
        <v/>
      </c>
      <c r="J10" s="112">
        <f>J6*'Параметры'!$B$9</f>
        <v/>
      </c>
      <c r="K10" s="112">
        <f>K6*'Параметры'!$B$9</f>
        <v/>
      </c>
      <c r="L10" s="112">
        <f>L6*'Параметры'!$B$9</f>
        <v/>
      </c>
      <c r="M10" s="112">
        <f>M6*'Параметры'!$B$9</f>
        <v/>
      </c>
    </row>
    <row r="11">
      <c r="A11" s="82" t="inlineStr">
        <is>
          <t>Комиссия</t>
        </is>
      </c>
      <c r="B11" s="112">
        <f>B9*'Параметры'!$B$10</f>
        <v/>
      </c>
      <c r="C11" s="112">
        <f>C9*'Параметры'!$B$10</f>
        <v/>
      </c>
      <c r="D11" s="112">
        <f>D9*'Параметры'!$B$10</f>
        <v/>
      </c>
      <c r="E11" s="112">
        <f>E9*'Параметры'!$B$10</f>
        <v/>
      </c>
      <c r="F11" s="112">
        <f>F9*'Параметры'!$B$10</f>
        <v/>
      </c>
      <c r="G11" s="112">
        <f>G9*'Параметры'!$B$10</f>
        <v/>
      </c>
      <c r="H11" s="112">
        <f>H9*'Параметры'!$B$10</f>
        <v/>
      </c>
      <c r="I11" s="112">
        <f>I9*'Параметры'!$B$10</f>
        <v/>
      </c>
      <c r="J11" s="112">
        <f>J9*'Параметры'!$B$10</f>
        <v/>
      </c>
      <c r="K11" s="112">
        <f>K9*'Параметры'!$B$10</f>
        <v/>
      </c>
      <c r="L11" s="112">
        <f>L9*'Параметры'!$B$10</f>
        <v/>
      </c>
      <c r="M11" s="112">
        <f>M9*'Параметры'!$B$10</f>
        <v/>
      </c>
    </row>
    <row r="12">
      <c r="A12" s="82" t="inlineStr">
        <is>
          <t>Логистика</t>
        </is>
      </c>
      <c r="B12" s="112">
        <f>B6*'Параметры'!$B$11</f>
        <v/>
      </c>
      <c r="C12" s="112">
        <f>C6*'Параметры'!$B$11</f>
        <v/>
      </c>
      <c r="D12" s="112">
        <f>D6*'Параметры'!$B$11</f>
        <v/>
      </c>
      <c r="E12" s="112">
        <f>E6*'Параметры'!$B$11</f>
        <v/>
      </c>
      <c r="F12" s="112">
        <f>F6*'Параметры'!$B$11</f>
        <v/>
      </c>
      <c r="G12" s="112">
        <f>G6*'Параметры'!$B$11</f>
        <v/>
      </c>
      <c r="H12" s="112">
        <f>H6*'Параметры'!$B$11</f>
        <v/>
      </c>
      <c r="I12" s="112">
        <f>I6*'Параметры'!$B$11</f>
        <v/>
      </c>
      <c r="J12" s="112">
        <f>J6*'Параметры'!$B$11</f>
        <v/>
      </c>
      <c r="K12" s="112">
        <f>K6*'Параметры'!$B$11</f>
        <v/>
      </c>
      <c r="L12" s="112">
        <f>L6*'Параметры'!$B$11</f>
        <v/>
      </c>
      <c r="M12" s="112">
        <f>M6*'Параметры'!$B$11</f>
        <v/>
      </c>
    </row>
    <row r="13">
      <c r="A13" s="82" t="inlineStr">
        <is>
          <t>Реклама</t>
        </is>
      </c>
      <c r="B13" s="112">
        <f>B9*'Параметры'!$B$12</f>
        <v/>
      </c>
      <c r="C13" s="112">
        <f>C9*'Параметры'!$B$12</f>
        <v/>
      </c>
      <c r="D13" s="112">
        <f>D9*'Параметры'!$B$12</f>
        <v/>
      </c>
      <c r="E13" s="112">
        <f>E9*'Параметры'!$B$12</f>
        <v/>
      </c>
      <c r="F13" s="112">
        <f>F9*'Параметры'!$B$12</f>
        <v/>
      </c>
      <c r="G13" s="112">
        <f>G9*'Параметры'!$B$12</f>
        <v/>
      </c>
      <c r="H13" s="112">
        <f>H9*'Параметры'!$B$12</f>
        <v/>
      </c>
      <c r="I13" s="112">
        <f>I9*'Параметры'!$B$12</f>
        <v/>
      </c>
      <c r="J13" s="112">
        <f>J9*'Параметры'!$B$12</f>
        <v/>
      </c>
      <c r="K13" s="112">
        <f>K9*'Параметры'!$B$12</f>
        <v/>
      </c>
      <c r="L13" s="112">
        <f>L9*'Параметры'!$B$12</f>
        <v/>
      </c>
      <c r="M13" s="112">
        <f>M9*'Параметры'!$B$12</f>
        <v/>
      </c>
    </row>
    <row r="14">
      <c r="A14" s="82" t="inlineStr">
        <is>
          <t>Фиксированные расходы</t>
        </is>
      </c>
      <c r="B14" s="112">
        <f>'Параметры'!$B$14</f>
        <v/>
      </c>
      <c r="C14" s="112">
        <f>'Параметры'!$B$14</f>
        <v/>
      </c>
      <c r="D14" s="112">
        <f>'Параметры'!$B$14</f>
        <v/>
      </c>
      <c r="E14" s="112">
        <f>'Параметры'!$B$14</f>
        <v/>
      </c>
      <c r="F14" s="112">
        <f>'Параметры'!$B$14</f>
        <v/>
      </c>
      <c r="G14" s="112">
        <f>'Параметры'!$B$14</f>
        <v/>
      </c>
      <c r="H14" s="112">
        <f>'Параметры'!$B$14</f>
        <v/>
      </c>
      <c r="I14" s="112">
        <f>'Параметры'!$B$14</f>
        <v/>
      </c>
      <c r="J14" s="112">
        <f>'Параметры'!$B$14</f>
        <v/>
      </c>
      <c r="K14" s="112">
        <f>'Параметры'!$B$14</f>
        <v/>
      </c>
      <c r="L14" s="112">
        <f>'Параметры'!$B$14</f>
        <v/>
      </c>
      <c r="M14" s="112">
        <f>'Параметры'!$B$14</f>
        <v/>
      </c>
    </row>
    <row r="15">
      <c r="A15" s="82" t="inlineStr">
        <is>
          <t>Налог</t>
        </is>
      </c>
      <c r="B15" s="112">
        <f>B9*'Параметры'!$B$15</f>
        <v/>
      </c>
      <c r="C15" s="112">
        <f>C9*'Параметры'!$B$15</f>
        <v/>
      </c>
      <c r="D15" s="112">
        <f>D9*'Параметры'!$B$15</f>
        <v/>
      </c>
      <c r="E15" s="112">
        <f>E9*'Параметры'!$B$15</f>
        <v/>
      </c>
      <c r="F15" s="112">
        <f>F9*'Параметры'!$B$15</f>
        <v/>
      </c>
      <c r="G15" s="112">
        <f>G9*'Параметры'!$B$15</f>
        <v/>
      </c>
      <c r="H15" s="112">
        <f>H9*'Параметры'!$B$15</f>
        <v/>
      </c>
      <c r="I15" s="112">
        <f>I9*'Параметры'!$B$15</f>
        <v/>
      </c>
      <c r="J15" s="112">
        <f>J9*'Параметры'!$B$15</f>
        <v/>
      </c>
      <c r="K15" s="112">
        <f>K9*'Параметры'!$B$15</f>
        <v/>
      </c>
      <c r="L15" s="112">
        <f>L9*'Параметры'!$B$15</f>
        <v/>
      </c>
      <c r="M15" s="112">
        <f>M9*'Параметры'!$B$15</f>
        <v/>
      </c>
    </row>
    <row r="16">
      <c r="A16" s="82" t="inlineStr">
        <is>
          <t>EBITDA / прибыль</t>
        </is>
      </c>
      <c r="B16" s="112">
        <f>B9-SUM(B10:B15)</f>
        <v/>
      </c>
      <c r="C16" s="112">
        <f>C9-SUM(C10:C15)</f>
        <v/>
      </c>
      <c r="D16" s="112">
        <f>D9-SUM(D10:D15)</f>
        <v/>
      </c>
      <c r="E16" s="112">
        <f>E9-SUM(E10:E15)</f>
        <v/>
      </c>
      <c r="F16" s="112">
        <f>F9-SUM(F10:F15)</f>
        <v/>
      </c>
      <c r="G16" s="112">
        <f>G9-SUM(G10:G15)</f>
        <v/>
      </c>
      <c r="H16" s="112">
        <f>H9-SUM(H10:H15)</f>
        <v/>
      </c>
      <c r="I16" s="112">
        <f>I9-SUM(I10:I15)</f>
        <v/>
      </c>
      <c r="J16" s="112">
        <f>J9-SUM(J10:J15)</f>
        <v/>
      </c>
      <c r="K16" s="112">
        <f>K9-SUM(K10:K15)</f>
        <v/>
      </c>
      <c r="L16" s="112">
        <f>L9-SUM(L10:L15)</f>
        <v/>
      </c>
      <c r="M16" s="112">
        <f>M9-SUM(M10:M15)</f>
        <v/>
      </c>
    </row>
    <row r="17">
      <c r="A17" s="82" t="inlineStr">
        <is>
          <t>Прибыль на заказ</t>
        </is>
      </c>
      <c r="B17" s="112">
        <f>IFERROR(B16/B6,0)</f>
        <v/>
      </c>
      <c r="C17" s="112">
        <f>IFERROR(C16/C6,0)</f>
        <v/>
      </c>
      <c r="D17" s="112">
        <f>IFERROR(D16/D6,0)</f>
        <v/>
      </c>
      <c r="E17" s="112">
        <f>IFERROR(E16/E6,0)</f>
        <v/>
      </c>
      <c r="F17" s="112">
        <f>IFERROR(F16/F6,0)</f>
        <v/>
      </c>
      <c r="G17" s="112">
        <f>IFERROR(G16/G6,0)</f>
        <v/>
      </c>
      <c r="H17" s="112">
        <f>IFERROR(H16/H6,0)</f>
        <v/>
      </c>
      <c r="I17" s="112">
        <f>IFERROR(I16/I6,0)</f>
        <v/>
      </c>
      <c r="J17" s="112">
        <f>IFERROR(J16/J6,0)</f>
        <v/>
      </c>
      <c r="K17" s="112">
        <f>IFERROR(K16/K6,0)</f>
        <v/>
      </c>
      <c r="L17" s="112">
        <f>IFERROR(L16/L6,0)</f>
        <v/>
      </c>
      <c r="M17" s="112">
        <f>IFERROR(M16/M6,0)</f>
        <v/>
      </c>
    </row>
    <row r="18">
      <c r="A18" s="82" t="inlineStr">
        <is>
          <t>Маржинальность</t>
        </is>
      </c>
      <c r="B18" s="113">
        <f>IFERROR(B16/B9,0)</f>
        <v/>
      </c>
      <c r="C18" s="113">
        <f>IFERROR(C16/C9,0)</f>
        <v/>
      </c>
      <c r="D18" s="113">
        <f>IFERROR(D16/D9,0)</f>
        <v/>
      </c>
      <c r="E18" s="113">
        <f>IFERROR(E16/E9,0)</f>
        <v/>
      </c>
      <c r="F18" s="113">
        <f>IFERROR(F16/F9,0)</f>
        <v/>
      </c>
      <c r="G18" s="113">
        <f>IFERROR(G16/G9,0)</f>
        <v/>
      </c>
      <c r="H18" s="113">
        <f>IFERROR(H16/H9,0)</f>
        <v/>
      </c>
      <c r="I18" s="113">
        <f>IFERROR(I16/I9,0)</f>
        <v/>
      </c>
      <c r="J18" s="113">
        <f>IFERROR(J16/J9,0)</f>
        <v/>
      </c>
      <c r="K18" s="113">
        <f>IFERROR(K16/K9,0)</f>
        <v/>
      </c>
      <c r="L18" s="113">
        <f>IFERROR(L16/L9,0)</f>
        <v/>
      </c>
      <c r="M18" s="113">
        <f>IFERROR(M16/M9,0)</f>
        <v/>
      </c>
    </row>
    <row r="19">
      <c r="A19" s="82" t="inlineStr">
        <is>
          <t>Рекламные расходы на заказ</t>
        </is>
      </c>
      <c r="B19" s="112">
        <f>IFERROR(B13/B6,0)</f>
        <v/>
      </c>
      <c r="C19" s="112">
        <f>IFERROR(C13/C6,0)</f>
        <v/>
      </c>
      <c r="D19" s="112">
        <f>IFERROR(D13/D6,0)</f>
        <v/>
      </c>
      <c r="E19" s="112">
        <f>IFERROR(E13/E6,0)</f>
        <v/>
      </c>
      <c r="F19" s="112">
        <f>IFERROR(F13/F6,0)</f>
        <v/>
      </c>
      <c r="G19" s="112">
        <f>IFERROR(G13/G6,0)</f>
        <v/>
      </c>
      <c r="H19" s="112">
        <f>IFERROR(H13/H6,0)</f>
        <v/>
      </c>
      <c r="I19" s="112">
        <f>IFERROR(I13/I6,0)</f>
        <v/>
      </c>
      <c r="J19" s="112">
        <f>IFERROR(J13/J6,0)</f>
        <v/>
      </c>
      <c r="K19" s="112">
        <f>IFERROR(K13/K6,0)</f>
        <v/>
      </c>
      <c r="L19" s="112">
        <f>IFERROR(L13/L6,0)</f>
        <v/>
      </c>
      <c r="M19" s="112">
        <f>IFERROR(M13/M6,0)</f>
        <v/>
      </c>
    </row>
  </sheetData>
  <mergeCells count="2">
    <mergeCell ref="A1:M2"/>
    <mergeCell ref="A3:M3"/>
  </mergeCells>
  <pageMargins left="0.7" right="0.7" top="0.75" bottom="0.75" header="0.3" footer="0.3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18" customWidth="1" min="3" max="3"/>
    <col width="16" customWidth="1" min="4" max="4"/>
    <col width="44" customWidth="1" min="5" max="5"/>
  </cols>
  <sheetData>
    <row r="1" ht="28" customHeight="1">
      <c r="A1" s="5" t="inlineStr">
        <is>
          <t>FINSPECT • Контроль модели</t>
        </is>
      </c>
    </row>
    <row r="2" ht="28" customHeight="1"/>
    <row r="3" ht="30" customHeight="1">
      <c r="A3" s="9" t="inlineStr">
        <is>
          <t>PASS означает только прохождение перечисленных проверок</t>
        </is>
      </c>
    </row>
    <row r="5" ht="28" customHeight="1">
      <c r="A5" s="75" t="inlineStr">
        <is>
          <t>№</t>
        </is>
      </c>
      <c r="B5" s="75" t="inlineStr">
        <is>
          <t>Проверка</t>
        </is>
      </c>
      <c r="C5" s="75" t="inlineStr">
        <is>
          <t>Ожидается</t>
        </is>
      </c>
      <c r="D5" s="75" t="inlineStr">
        <is>
          <t>Статус</t>
        </is>
      </c>
      <c r="E5" s="75" t="inlineStr">
        <is>
          <t>Где исправить</t>
        </is>
      </c>
    </row>
    <row r="6" ht="30" customHeight="1">
      <c r="A6" s="81" t="n">
        <v>1</v>
      </c>
      <c r="B6" s="89" t="inlineStr">
        <is>
          <t>Комиссия, реклама, возвраты и налог суммарно ниже 100%</t>
        </is>
      </c>
      <c r="C6" s="81" t="inlineStr">
        <is>
          <t>OK</t>
        </is>
      </c>
      <c r="D6" s="81">
        <f>IF('Параметры'!B10+'Параметры'!B12+'Параметры'!B13+'Параметры'!B15&lt;1,"OK","ПРОВЕРИТЬ")</f>
        <v/>
      </c>
      <c r="E6" s="89" t="inlineStr">
        <is>
          <t>Параметры!B10, B12:B13, B15</t>
        </is>
      </c>
    </row>
    <row r="7" ht="30" customHeight="1">
      <c r="A7" s="82" t="n">
        <v>2</v>
      </c>
      <c r="B7" s="90" t="inlineStr">
        <is>
          <t>Средний чек покрывает себестоимость и логистику</t>
        </is>
      </c>
      <c r="C7" s="82" t="inlineStr">
        <is>
          <t>OK</t>
        </is>
      </c>
      <c r="D7" s="82">
        <f>IF('Параметры'!B8&gt;'Параметры'!B9+'Параметры'!B11,"OK","ПРОВЕРИТЬ")</f>
        <v/>
      </c>
      <c r="E7" s="90" t="inlineStr">
        <is>
          <t>Цена, себестоимость или логистика</t>
        </is>
      </c>
    </row>
    <row r="8" ht="30" customHeight="1">
      <c r="A8" s="82" t="n">
        <v>3</v>
      </c>
      <c r="B8" s="90" t="inlineStr">
        <is>
          <t>Годовая прибыль неотрицательна</t>
        </is>
      </c>
      <c r="C8" s="82" t="inlineStr">
        <is>
          <t>OK</t>
        </is>
      </c>
      <c r="D8" s="82">
        <f>IF(SUM('Модель'!B16:M16)&gt;=0,"OK","ПРОВЕРИТЬ")</f>
        <v/>
      </c>
      <c r="E8" s="90" t="inlineStr">
        <is>
          <t>Тарифы, реклама, себестоимость или масштаб</t>
        </is>
      </c>
    </row>
    <row r="11" ht="32" customHeight="1">
      <c r="B11" s="97" t="inlineStr">
        <is>
          <t>MODEL STATUS</t>
        </is>
      </c>
      <c r="C11" s="99" t="n"/>
      <c r="D11" s="94">
        <f>IF(COUNTIF(D6:D8,"ПРОВЕРИТЬ")=0,"PASS","FAIL")</f>
        <v/>
      </c>
    </row>
  </sheetData>
  <mergeCells count="3">
    <mergeCell ref="B11:C11"/>
    <mergeCell ref="A1:E2"/>
    <mergeCell ref="A3:E3"/>
  </mergeCells>
  <conditionalFormatting sqref="D6:D8">
    <cfRule type="containsText" priority="1" operator="containsText" dxfId="0" text="OK"/>
    <cfRule type="containsText" priority="2" operator="containsText" dxfId="0" text="PASS"/>
    <cfRule type="containsText" priority="3" operator="containsText" dxfId="2" text="ПРОВЕРИТЬ"/>
    <cfRule type="containsText" priority="4" operator="containsText" dxfId="2" text="FAIL"/>
  </conditionalFormatting>
  <conditionalFormatting sqref="D11">
    <cfRule type="containsText" priority="5" operator="containsText" dxfId="0" text="OK"/>
    <cfRule type="containsText" priority="6" operator="containsText" dxfId="0" text="PASS"/>
    <cfRule type="containsText" priority="7" operator="containsText" dxfId="2" text="ПРОВЕРИТЬ"/>
    <cfRule type="containsText" priority="8" operator="containsText" dxfId="2" text="FAIL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  <Company>Finspect</Company>
  <Manager>Артём Высоцкий</Manager>
</Properties>
</file>

<file path=docProps/core.xml><?xml version="1.0" encoding="utf-8"?>
<cp:coreProperties xmlns:cp="http://schemas.openxmlformats.org/package/2006/metadata/core-properties">
  <dc:creator xmlns:dc="http://purl.org/dc/elements/1.1/">Finspect</dc:creator>
  <dc:title xmlns:dc="http://purl.org/dc/elements/1.1/">Finspect_Финансовая_модель_маркетплейса</dc:title>
  <dc:description xmlns:dc="http://purl.org/dc/elements/1.1/">Подготовлено Finspect. © Finspect, finspect.ru. Материал информационный, аудиторским заключением не является.</dc:description>
  <dc:subject xmlns:dc="http://purl.org/dc/elements/1.1/">Инструмент для собственника бизнеса</dc:subject>
  <dc:identifier xmlns:dc="http://purl.org/dc/elements/1.1/">finspect.ru</dc:identifier>
  <dc:language xmlns:dc="http://purl.org/dc/elements/1.1/">ru-RU</dc:language>
  <dcterms:created xmlns:dcterms="http://purl.org/dc/terms/" xmlns:xsi="http://www.w3.org/2001/XMLSchema-instance" xsi:type="dcterms:W3CDTF">2026-07-29T09:39:18Z</dcterms:created>
  <dcterms:modified xmlns:dcterms="http://purl.org/dc/terms/" xmlns:xsi="http://www.w3.org/2001/XMLSchema-instance" xsi:type="dcterms:W3CDTF">2026-07-29T09:39:19Z</dcterms:modified>
  <cp:lastModifiedBy>Finspect</cp:lastModifiedBy>
  <cp:category>Инструменты Finspect</cp:category>
  <cp:revision>1</cp:revision>
  <cp:keywords>финансовый контроль, управленческая отчётность, Finspect</cp:keywords>
</cp:coreProperties>
</file>