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Инструкция" sheetId="1" state="visible" r:id="rId1"/>
    <sheet xmlns:r="http://schemas.openxmlformats.org/officeDocument/2006/relationships" name="Параметры" sheetId="2" state="visible" r:id="rId2"/>
    <sheet xmlns:r="http://schemas.openxmlformats.org/officeDocument/2006/relationships" name="Модель" sheetId="3" state="visible" r:id="rId3"/>
    <sheet xmlns:r="http://schemas.openxmlformats.org/officeDocument/2006/relationships" name="Контроль" sheetId="4" state="visible" r:id="rId4"/>
  </sheets>
  <definedNames/>
</workbook>
</file>

<file path=xl/styles.xml><?xml version="1.0" encoding="utf-8"?>
<styleSheet xmlns="http://schemas.openxmlformats.org/spreadsheetml/2006/main">
  <numFmts count="2">
    <numFmt numFmtId="164" formatCode="0.0%"/>
    <numFmt numFmtId="165" formatCode="#,##0 &quot;₽&quot;"/>
  </numFmts>
  <fonts count="12">
    <font>
      <name val="Carlito"/>
      <sz val="11"/>
    </font>
    <font>
      <name val="Arial"/>
      <b val="1"/>
      <color rgb="FFF5F0E8"/>
      <sz val="18"/>
    </font>
    <font>
      <name val="Arial"/>
      <i val="1"/>
      <color rgb="FF9D2B2B"/>
      <sz val="10"/>
    </font>
    <font>
      <name val="Arial"/>
      <b val="1"/>
      <color rgb="FF0B0A09"/>
      <sz val="10"/>
    </font>
    <font>
      <name val="Arial"/>
      <color rgb="FF000000"/>
      <sz val="10"/>
    </font>
    <font>
      <name val="Arial"/>
      <b val="1"/>
      <color rgb="FFFFFFFF"/>
      <sz val="11"/>
    </font>
    <font>
      <name val="Arial"/>
      <color rgb="FF0000FF"/>
      <sz val="10"/>
    </font>
    <font>
      <name val="Arial"/>
      <b val="1"/>
      <color rgb="FF5A8F4A"/>
      <sz val="10"/>
    </font>
    <font>
      <name val="Arial"/>
      <i val="1"/>
      <color rgb="FFA79E92"/>
      <sz val="9"/>
    </font>
    <font>
      <name val="Arial"/>
      <b val="1"/>
      <color rgb="FFF5F0E8"/>
      <sz val="10"/>
    </font>
    <font>
      <name val="Arial"/>
      <color rgb="FF008000"/>
      <sz val="10"/>
    </font>
    <font>
      <name val="Arial"/>
      <b val="1"/>
      <color rgb="FF9D2B2B"/>
      <sz val="14"/>
    </font>
  </fonts>
  <fills count="8">
    <fill>
      <patternFill/>
    </fill>
    <fill>
      <patternFill patternType="gray125"/>
    </fill>
    <fill>
      <patternFill patternType="solid">
        <fgColor rgb="FF0B0A09"/>
      </patternFill>
    </fill>
    <fill>
      <patternFill patternType="solid">
        <fgColor rgb="FFF5F0E8"/>
      </patternFill>
    </fill>
    <fill>
      <patternFill patternType="solid">
        <fgColor rgb="FFEEE9E1"/>
      </patternFill>
    </fill>
    <fill>
      <patternFill patternType="solid">
        <fgColor rgb="FF9D2B2B"/>
      </patternFill>
    </fill>
    <fill>
      <patternFill patternType="solid">
        <fgColor rgb="FFFFF4CC"/>
      </patternFill>
    </fill>
    <fill>
      <patternFill patternType="solid">
        <fgColor rgb="FFEAF3E7"/>
      </patternFill>
    </fill>
  </fills>
  <borders count="19">
    <border/>
    <border>
      <left style="thin">
        <color rgb="FFD8CFC3"/>
      </left>
      <right style="thin">
        <color rgb="FFD8CFC3"/>
      </right>
      <top style="thin">
        <color rgb="FFD8CFC3"/>
      </top>
      <bottom style="thin">
        <color rgb="FFD8CFC3"/>
      </bottom>
    </border>
    <border>
      <left style="thin">
        <color rgb="FF9D2B2B"/>
      </left>
      <top style="thin">
        <color rgb="FF9D2B2B"/>
      </top>
      <bottom style="thin">
        <color rgb="FF9D2B2B"/>
      </bottom>
    </border>
    <border>
      <top style="thin">
        <color rgb="FF9D2B2B"/>
      </top>
      <bottom style="thin">
        <color rgb="FF9D2B2B"/>
      </bottom>
    </border>
    <border>
      <right style="thin">
        <color rgb="FF9D2B2B"/>
      </right>
      <top style="thin">
        <color rgb="FF9D2B2B"/>
      </top>
      <bottom style="thin">
        <color rgb="FF9D2B2B"/>
      </bottom>
    </border>
    <border>
      <left style="thin">
        <color rgb="FFD8CFC3"/>
      </left>
      <top style="thin">
        <color rgb="FFD8CFC3"/>
      </top>
    </border>
    <border>
      <top style="thin">
        <color rgb="FFD8CFC3"/>
      </top>
    </border>
    <border>
      <right style="thin">
        <color rgb="FFD8CFC3"/>
      </right>
      <top style="thin">
        <color rgb="FFD8CFC3"/>
      </top>
    </border>
    <border>
      <left style="thin">
        <color rgb="FFD8CFC3"/>
      </left>
    </border>
    <border>
      <right style="thin">
        <color rgb="FFD8CFC3"/>
      </right>
    </border>
    <border>
      <left style="thin">
        <color rgb="FFD8CFC3"/>
      </left>
      <bottom style="thin">
        <color rgb="FFD8CFC3"/>
      </bottom>
    </border>
    <border>
      <bottom style="thin">
        <color rgb="FFD8CFC3"/>
      </bottom>
    </border>
    <border>
      <right style="thin">
        <color rgb="FFD8CFC3"/>
      </right>
      <bottom style="thin">
        <color rgb="FFD8CFC3"/>
      </bottom>
    </border>
    <border>
      <top style="thin">
        <color rgb="FFD8CFC3"/>
      </top>
      <bottom style="thin">
        <color rgb="FFD8CFC3"/>
      </bottom>
    </border>
    <border>
      <left style="medium">
        <color rgb="FF9D2B2B"/>
      </left>
      <right style="medium">
        <color rgb="FF9D2B2B"/>
      </right>
      <top style="medium">
        <color rgb="FF9D2B2B"/>
      </top>
      <bottom style="medium">
        <color rgb="FF9D2B2B"/>
      </bottom>
    </border>
    <border>
      <right style="thin">
        <color rgb="FFD8CFC3"/>
      </right>
      <top style="thin">
        <color rgb="FFD8CFC3"/>
      </top>
      <bottom style="thin">
        <color rgb="FFD8CFC3"/>
      </bottom>
    </border>
    <border>
      <left style="thin">
        <color rgb="FF9D2B2B"/>
      </left>
      <right style="thin">
        <color rgb="FF9D2B2B"/>
      </right>
      <top style="thin">
        <color rgb="FF9D2B2B"/>
      </top>
      <bottom style="thin">
        <color rgb="FF9D2B2B"/>
      </bottom>
    </border>
    <border>
      <top style="thin">
        <color rgb="FF9D2B2B"/>
      </top>
    </border>
    <border>
      <right style="thin">
        <color rgb="FF9D2B2B"/>
      </right>
      <top style="thin">
        <color rgb="FF9D2B2B"/>
      </top>
    </border>
  </borders>
  <cellStyleXfs count="1">
    <xf numFmtId="0" fontId="0" fillId="0" borderId="0"/>
  </cellStyleXfs>
  <cellXfs count="114">
    <xf numFmtId="0" fontId="0" fillId="0" borderId="0" pivotButton="0" quotePrefix="0" xfId="0"/>
    <xf numFmtId="0" fontId="0" fillId="2" borderId="0" pivotButton="0" quotePrefix="0" xfId="0"/>
    <xf numFmtId="0" fontId="1" fillId="2" borderId="0" pivotButton="0" quotePrefix="0" xfId="0"/>
    <xf numFmtId="0" fontId="1" fillId="2" borderId="0" applyAlignment="1" pivotButton="0" quotePrefix="0" xfId="0">
      <alignment wrapText="1"/>
    </xf>
    <xf numFmtId="0" fontId="1" fillId="2" borderId="0" applyAlignment="1" pivotButton="0" quotePrefix="0" xfId="0">
      <alignment horizontal="left" wrapText="1"/>
    </xf>
    <xf numFmtId="0" fontId="1" fillId="2" borderId="0" applyAlignment="1" pivotButton="0" quotePrefix="0" xfId="0">
      <alignment horizontal="left" vertical="center" wrapText="1"/>
    </xf>
    <xf numFmtId="0" fontId="0" fillId="3" borderId="0" pivotButton="0" quotePrefix="0" xfId="0"/>
    <xf numFmtId="0" fontId="2" fillId="3" borderId="0" pivotButton="0" quotePrefix="0" xfId="0"/>
    <xf numFmtId="0" fontId="2" fillId="3" borderId="0" applyAlignment="1" pivotButton="0" quotePrefix="0" xfId="0">
      <alignment wrapText="1"/>
    </xf>
    <xf numFmtId="0" fontId="2" fillId="3" borderId="0" applyAlignment="1" pivotButton="0" quotePrefix="0" xfId="0">
      <alignment vertical="center" wrapText="1"/>
    </xf>
    <xf numFmtId="0" fontId="0" fillId="4" borderId="0" pivotButton="0" quotePrefix="0" xfId="0"/>
    <xf numFmtId="0" fontId="3" fillId="4" borderId="0" pivotButton="0" quotePrefix="0" xfId="0"/>
    <xf numFmtId="0" fontId="3" fillId="4" borderId="1" pivotButton="0" quotePrefix="0" xfId="0"/>
    <xf numFmtId="0" fontId="3" fillId="4" borderId="1" applyAlignment="1" pivotButton="0" quotePrefix="0" xfId="0">
      <alignment vertical="top"/>
    </xf>
    <xf numFmtId="0" fontId="4" fillId="0" borderId="0" pivotButton="0" quotePrefix="0" xfId="0"/>
    <xf numFmtId="0" fontId="4" fillId="0" borderId="1" pivotButton="0" quotePrefix="0" xfId="0"/>
    <xf numFmtId="0" fontId="4" fillId="0" borderId="1" applyAlignment="1" pivotButton="0" quotePrefix="0" xfId="0">
      <alignment wrapText="1"/>
    </xf>
    <xf numFmtId="0" fontId="4" fillId="0" borderId="1" applyAlignment="1" pivotButton="0" quotePrefix="0" xfId="0">
      <alignment vertical="top" wrapText="1"/>
    </xf>
    <xf numFmtId="0" fontId="0" fillId="5" borderId="0" pivotButton="0" quotePrefix="0" xfId="0"/>
    <xf numFmtId="0" fontId="5" fillId="5" borderId="0" pivotButton="0" quotePrefix="0" xfId="0"/>
    <xf numFmtId="0" fontId="5" fillId="5" borderId="2" pivotButton="0" quotePrefix="0" xfId="0"/>
    <xf numFmtId="0" fontId="5" fillId="5" borderId="3" pivotButton="0" quotePrefix="0" xfId="0"/>
    <xf numFmtId="0" fontId="5" fillId="5" borderId="4" pivotButton="0" quotePrefix="0" xfId="0"/>
    <xf numFmtId="0" fontId="5" fillId="5" borderId="2" applyAlignment="1" pivotButton="0" quotePrefix="0" xfId="0">
      <alignment wrapText="1"/>
    </xf>
    <xf numFmtId="0" fontId="5" fillId="5" borderId="3" applyAlignment="1" pivotButton="0" quotePrefix="0" xfId="0">
      <alignment wrapText="1"/>
    </xf>
    <xf numFmtId="0" fontId="5" fillId="5" borderId="4" applyAlignment="1" pivotButton="0" quotePrefix="0" xfId="0">
      <alignment wrapText="1"/>
    </xf>
    <xf numFmtId="0" fontId="5" fillId="5" borderId="2" applyAlignment="1" pivotButton="0" quotePrefix="0" xfId="0">
      <alignment horizontal="left" wrapText="1"/>
    </xf>
    <xf numFmtId="0" fontId="5" fillId="5" borderId="3" applyAlignment="1" pivotButton="0" quotePrefix="0" xfId="0">
      <alignment horizontal="left" wrapText="1"/>
    </xf>
    <xf numFmtId="0" fontId="5" fillId="5" borderId="4" applyAlignment="1" pivotButton="0" quotePrefix="0" xfId="0">
      <alignment horizontal="left" wrapText="1"/>
    </xf>
    <xf numFmtId="0" fontId="5" fillId="5" borderId="2" applyAlignment="1" pivotButton="0" quotePrefix="0" xfId="0">
      <alignment horizontal="left" vertical="center" wrapText="1"/>
    </xf>
    <xf numFmtId="0" fontId="5" fillId="5" borderId="3" applyAlignment="1" pivotButton="0" quotePrefix="0" xfId="0">
      <alignment horizontal="left" vertical="center" wrapText="1"/>
    </xf>
    <xf numFmtId="0" fontId="5" fillId="5" borderId="4" applyAlignment="1" pivotButton="0" quotePrefix="0" xfId="0">
      <alignment horizontal="left" vertical="center" wrapText="1"/>
    </xf>
    <xf numFmtId="0" fontId="5" fillId="5" borderId="1" pivotButton="0" quotePrefix="0" xfId="0"/>
    <xf numFmtId="0" fontId="5" fillId="5" borderId="1" applyAlignment="1" pivotButton="0" quotePrefix="0" xfId="0">
      <alignment horizontal="center"/>
    </xf>
    <xf numFmtId="0" fontId="5" fillId="5" borderId="1" applyAlignment="1" pivotButton="0" quotePrefix="0" xfId="0">
      <alignment horizontal="center" vertical="center"/>
    </xf>
    <xf numFmtId="0" fontId="4" fillId="0" borderId="1" applyAlignment="1" pivotButton="0" quotePrefix="0" xfId="0">
      <alignment vertical="center" wrapText="1"/>
    </xf>
    <xf numFmtId="0" fontId="0" fillId="6" borderId="0" pivotButton="0" quotePrefix="0" xfId="0"/>
    <xf numFmtId="0" fontId="6" fillId="6" borderId="0" pivotButton="0" quotePrefix="0" xfId="0"/>
    <xf numFmtId="0" fontId="6" fillId="6" borderId="1" pivotButton="0" quotePrefix="0" xfId="0"/>
    <xf numFmtId="0" fontId="6" fillId="6" borderId="1" applyAlignment="1" pivotButton="0" quotePrefix="0" xfId="0">
      <alignment vertical="center"/>
    </xf>
    <xf numFmtId="0" fontId="4" fillId="0" borderId="1" applyAlignment="1" pivotButton="0" quotePrefix="0" xfId="0">
      <alignment vertical="center"/>
    </xf>
    <xf numFmtId="0" fontId="0" fillId="7" borderId="0" pivotButton="0" quotePrefix="0" xfId="0"/>
    <xf numFmtId="0" fontId="7" fillId="7" borderId="0" pivotButton="0" quotePrefix="0" xfId="0"/>
    <xf numFmtId="0" fontId="7" fillId="7" borderId="1" pivotButton="0" quotePrefix="0" xfId="0"/>
    <xf numFmtId="0" fontId="8" fillId="3" borderId="0" pivotButton="0" quotePrefix="0" xfId="0"/>
    <xf numFmtId="0" fontId="8" fillId="3" borderId="5" pivotButton="0" quotePrefix="0" xfId="0"/>
    <xf numFmtId="0" fontId="8" fillId="3" borderId="6" pivotButton="0" quotePrefix="0" xfId="0"/>
    <xf numFmtId="0" fontId="8" fillId="3" borderId="7" pivotButton="0" quotePrefix="0" xfId="0"/>
    <xf numFmtId="0" fontId="8" fillId="3" borderId="8" pivotButton="0" quotePrefix="0" xfId="0"/>
    <xf numFmtId="0" fontId="8" fillId="3" borderId="9" pivotButton="0" quotePrefix="0" xfId="0"/>
    <xf numFmtId="0" fontId="8" fillId="3" borderId="10" pivotButton="0" quotePrefix="0" xfId="0"/>
    <xf numFmtId="0" fontId="8" fillId="3" borderId="11" pivotButton="0" quotePrefix="0" xfId="0"/>
    <xf numFmtId="0" fontId="8" fillId="3" borderId="12" pivotButton="0" quotePrefix="0" xfId="0"/>
    <xf numFmtId="0" fontId="8" fillId="3" borderId="5" applyAlignment="1" pivotButton="0" quotePrefix="0" xfId="0">
      <alignment wrapText="1"/>
    </xf>
    <xf numFmtId="0" fontId="8" fillId="3" borderId="6" applyAlignment="1" pivotButton="0" quotePrefix="0" xfId="0">
      <alignment wrapText="1"/>
    </xf>
    <xf numFmtId="0" fontId="8" fillId="3" borderId="7" applyAlignment="1" pivotButton="0" quotePrefix="0" xfId="0">
      <alignment wrapText="1"/>
    </xf>
    <xf numFmtId="0" fontId="8" fillId="3" borderId="8" applyAlignment="1" pivotButton="0" quotePrefix="0" xfId="0">
      <alignment wrapText="1"/>
    </xf>
    <xf numFmtId="0" fontId="8" fillId="3" borderId="0" applyAlignment="1" pivotButton="0" quotePrefix="0" xfId="0">
      <alignment wrapText="1"/>
    </xf>
    <xf numFmtId="0" fontId="8" fillId="3" borderId="9" applyAlignment="1" pivotButton="0" quotePrefix="0" xfId="0">
      <alignment wrapText="1"/>
    </xf>
    <xf numFmtId="0" fontId="8" fillId="3" borderId="10" applyAlignment="1" pivotButton="0" quotePrefix="0" xfId="0">
      <alignment wrapText="1"/>
    </xf>
    <xf numFmtId="0" fontId="8" fillId="3" borderId="11" applyAlignment="1" pivotButton="0" quotePrefix="0" xfId="0">
      <alignment wrapText="1"/>
    </xf>
    <xf numFmtId="0" fontId="8" fillId="3" borderId="12" applyAlignment="1" pivotButton="0" quotePrefix="0" xfId="0">
      <alignment wrapText="1"/>
    </xf>
    <xf numFmtId="0" fontId="8" fillId="3" borderId="5" applyAlignment="1" pivotButton="0" quotePrefix="0" xfId="0">
      <alignment vertical="center" wrapText="1"/>
    </xf>
    <xf numFmtId="0" fontId="8" fillId="3" borderId="6" applyAlignment="1" pivotButton="0" quotePrefix="0" xfId="0">
      <alignment vertical="center" wrapText="1"/>
    </xf>
    <xf numFmtId="0" fontId="8" fillId="3" borderId="7" applyAlignment="1" pivotButton="0" quotePrefix="0" xfId="0">
      <alignment vertical="center" wrapText="1"/>
    </xf>
    <xf numFmtId="0" fontId="8" fillId="3" borderId="8" applyAlignment="1" pivotButton="0" quotePrefix="0" xfId="0">
      <alignment vertical="center" wrapText="1"/>
    </xf>
    <xf numFmtId="0" fontId="8" fillId="3" borderId="0" applyAlignment="1" pivotButton="0" quotePrefix="0" xfId="0">
      <alignment vertical="center" wrapText="1"/>
    </xf>
    <xf numFmtId="0" fontId="8" fillId="3" borderId="9" applyAlignment="1" pivotButton="0" quotePrefix="0" xfId="0">
      <alignment vertical="center" wrapText="1"/>
    </xf>
    <xf numFmtId="0" fontId="8" fillId="3" borderId="10" applyAlignment="1" pivotButton="0" quotePrefix="0" xfId="0">
      <alignment vertical="center" wrapText="1"/>
    </xf>
    <xf numFmtId="0" fontId="8" fillId="3" borderId="11" applyAlignment="1" pivotButton="0" quotePrefix="0" xfId="0">
      <alignment vertical="center" wrapText="1"/>
    </xf>
    <xf numFmtId="0" fontId="8" fillId="3" borderId="12" applyAlignment="1" pivotButton="0" quotePrefix="0" xfId="0">
      <alignment vertical="center" wrapText="1"/>
    </xf>
    <xf numFmtId="0" fontId="9" fillId="2" borderId="0" pivotButton="0" quotePrefix="0" xfId="0"/>
    <xf numFmtId="0" fontId="9" fillId="2" borderId="1" pivotButton="0" quotePrefix="0" xfId="0"/>
    <xf numFmtId="0" fontId="9" fillId="2" borderId="1" applyAlignment="1" pivotButton="0" quotePrefix="0" xfId="0">
      <alignment wrapText="1"/>
    </xf>
    <xf numFmtId="0" fontId="9" fillId="2" borderId="1" applyAlignment="1" pivotButton="0" quotePrefix="0" xfId="0">
      <alignment horizontal="center" wrapText="1"/>
    </xf>
    <xf numFmtId="0" fontId="9" fillId="2" borderId="1" applyAlignment="1" pivotButton="0" quotePrefix="0" xfId="0">
      <alignment horizontal="center" vertical="center" wrapText="1"/>
    </xf>
    <xf numFmtId="3" fontId="6" fillId="6" borderId="1" applyAlignment="1" pivotButton="0" quotePrefix="0" xfId="0">
      <alignment vertical="center"/>
    </xf>
    <xf numFmtId="164" fontId="6" fillId="6" borderId="1" applyAlignment="1" pivotButton="0" quotePrefix="0" xfId="0">
      <alignment vertical="center"/>
    </xf>
    <xf numFmtId="165" fontId="6" fillId="6" borderId="1" applyAlignment="1" pivotButton="0" quotePrefix="0" xfId="0">
      <alignment vertical="center"/>
    </xf>
    <xf numFmtId="0" fontId="4" fillId="0" borderId="11" pivotButton="0" quotePrefix="0" xfId="0"/>
    <xf numFmtId="0" fontId="4" fillId="0" borderId="13" pivotButton="0" quotePrefix="0" xfId="0"/>
    <xf numFmtId="0" fontId="4" fillId="0" borderId="11" applyAlignment="1" pivotButton="0" quotePrefix="0" xfId="0">
      <alignment vertical="center"/>
    </xf>
    <xf numFmtId="0" fontId="4" fillId="0" borderId="13" applyAlignment="1" pivotButton="0" quotePrefix="0" xfId="0">
      <alignment vertical="center"/>
    </xf>
    <xf numFmtId="0" fontId="4" fillId="0" borderId="11" applyAlignment="1" pivotButton="0" quotePrefix="0" xfId="0">
      <alignment vertical="center" wrapText="1"/>
    </xf>
    <xf numFmtId="0" fontId="4" fillId="0" borderId="13" applyAlignment="1" pivotButton="0" quotePrefix="0" xfId="0">
      <alignment vertical="center" wrapText="1"/>
    </xf>
    <xf numFmtId="0" fontId="10" fillId="0" borderId="0" pivotButton="0" quotePrefix="0" xfId="0"/>
    <xf numFmtId="0" fontId="10" fillId="0" borderId="1" pivotButton="0" quotePrefix="0" xfId="0"/>
    <xf numFmtId="0" fontId="10" fillId="0" borderId="1" applyAlignment="1" pivotButton="0" quotePrefix="0" xfId="0">
      <alignment vertical="center"/>
    </xf>
    <xf numFmtId="165" fontId="10" fillId="0" borderId="1" applyAlignment="1" pivotButton="0" quotePrefix="0" xfId="0">
      <alignment vertical="center"/>
    </xf>
    <xf numFmtId="3" fontId="10" fillId="0" borderId="1" applyAlignment="1" pivotButton="0" quotePrefix="0" xfId="0">
      <alignment vertical="center"/>
    </xf>
    <xf numFmtId="164" fontId="10" fillId="0" borderId="1" applyAlignment="1" pivotButton="0" quotePrefix="0" xfId="0">
      <alignment vertical="center"/>
    </xf>
    <xf numFmtId="0" fontId="11" fillId="3" borderId="0" pivotButton="0" quotePrefix="0" xfId="0"/>
    <xf numFmtId="0" fontId="11" fillId="3" borderId="14" pivotButton="0" quotePrefix="0" xfId="0"/>
    <xf numFmtId="0" fontId="11" fillId="3" borderId="14" applyAlignment="1" pivotButton="0" quotePrefix="0" xfId="0">
      <alignment horizontal="center"/>
    </xf>
    <xf numFmtId="0" fontId="11" fillId="3" borderId="14" applyAlignment="1" pivotButton="0" quotePrefix="0" xfId="0">
      <alignment horizontal="center" vertical="center"/>
    </xf>
    <xf numFmtId="0" fontId="0" fillId="0" borderId="13" pivotButton="0" quotePrefix="0" xfId="0"/>
    <xf numFmtId="0" fontId="0" fillId="0" borderId="15" pivotButton="0" quotePrefix="0" xfId="0"/>
    <xf numFmtId="0" fontId="5" fillId="5" borderId="16" applyAlignment="1" pivotButton="0" quotePrefix="0" xfId="0">
      <alignment horizontal="left" vertical="center" wrapText="1"/>
    </xf>
    <xf numFmtId="0" fontId="0" fillId="0" borderId="3" pivotButton="0" quotePrefix="0" xfId="0"/>
    <xf numFmtId="0" fontId="0" fillId="0" borderId="4" pivotButton="0" quotePrefix="0" xfId="0"/>
    <xf numFmtId="0" fontId="8" fillId="3" borderId="1" applyAlignment="1" pivotButton="0" quotePrefix="0" xfId="0">
      <alignment vertical="center" wrapText="1"/>
    </xf>
    <xf numFmtId="0" fontId="0" fillId="0" borderId="6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9" pivotButton="0" quotePrefix="0" xfId="0"/>
    <xf numFmtId="0" fontId="0" fillId="0" borderId="10" pivotButton="0" quotePrefix="0" xfId="0"/>
    <xf numFmtId="0" fontId="0" fillId="0" borderId="11" pivotButton="0" quotePrefix="0" xfId="0"/>
    <xf numFmtId="0" fontId="0" fillId="0" borderId="12" pivotButton="0" quotePrefix="0" xfId="0"/>
    <xf numFmtId="3" fontId="6" fillId="6" borderId="1" applyAlignment="1" pivotButton="0" quotePrefix="0" xfId="0">
      <alignment vertical="center"/>
    </xf>
    <xf numFmtId="164" fontId="6" fillId="6" borderId="1" applyAlignment="1" pivotButton="0" quotePrefix="0" xfId="0">
      <alignment vertical="center"/>
    </xf>
    <xf numFmtId="165" fontId="6" fillId="6" borderId="1" applyAlignment="1" pivotButton="0" quotePrefix="0" xfId="0">
      <alignment vertical="center"/>
    </xf>
    <xf numFmtId="3" fontId="10" fillId="0" borderId="1" applyAlignment="1" pivotButton="0" quotePrefix="0" xfId="0">
      <alignment vertical="center"/>
    </xf>
    <xf numFmtId="165" fontId="10" fillId="0" borderId="1" applyAlignment="1" pivotButton="0" quotePrefix="0" xfId="0">
      <alignment vertical="center"/>
    </xf>
    <xf numFmtId="164" fontId="10" fillId="0" borderId="1" applyAlignment="1" pivotButton="0" quotePrefix="0" xfId="0">
      <alignment vertical="center"/>
    </xf>
  </cellXfs>
  <cellStyles count="1">
    <cellStyle name="Normal" xfId="0"/>
  </cellStyles>
  <dxfs count="8">
    <dxf>
      <font>
        <b val="1"/>
        <color rgb="FF5A8F4A"/>
      </font>
      <fill>
        <patternFill patternType="solid">
          <bgColor rgb="FFEAF3E7"/>
        </patternFill>
      </fill>
    </dxf>
    <dxf>
      <font>
        <b val="1"/>
        <color rgb="FF5A8F4A"/>
      </font>
      <fill>
        <patternFill patternType="solid">
          <bgColor rgb="FFEAF3E7"/>
        </patternFill>
      </fill>
    </dxf>
    <dxf>
      <font>
        <b val="1"/>
        <color rgb="FF9D2B2B"/>
      </font>
      <fill>
        <patternFill patternType="solid">
          <bgColor rgb="FFF6E6E7"/>
        </patternFill>
      </fill>
    </dxf>
    <dxf>
      <font>
        <b val="1"/>
        <color rgb="FF9D2B2B"/>
      </font>
      <fill>
        <patternFill patternType="solid">
          <bgColor rgb="FFF6E6E7"/>
        </patternFill>
      </fill>
    </dxf>
    <dxf>
      <font>
        <b val="1"/>
        <color rgb="FF5A8F4A"/>
      </font>
      <fill>
        <patternFill patternType="solid">
          <bgColor rgb="FFEAF3E7"/>
        </patternFill>
      </fill>
    </dxf>
    <dxf>
      <font>
        <b val="1"/>
        <color rgb="FF5A8F4A"/>
      </font>
      <fill>
        <patternFill patternType="solid">
          <bgColor rgb="FFEAF3E7"/>
        </patternFill>
      </fill>
    </dxf>
    <dxf>
      <font>
        <b val="1"/>
        <color rgb="FF9D2B2B"/>
      </font>
      <fill>
        <patternFill patternType="solid">
          <bgColor rgb="FFF6E6E7"/>
        </patternFill>
      </fill>
    </dxf>
    <dxf>
      <font>
        <b val="1"/>
        <color rgb="FF9D2B2B"/>
      </font>
      <fill>
        <patternFill patternType="solid">
          <bgColor rgb="FFF6E6E7"/>
        </patternFill>
      </fill>
    </dxf>
  </dxf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Торговая модель: выручка, EBITDA и денежный поток, ₽</a:t>
            </a:r>
          </a:p>
        </rich>
      </tx>
    </title>
    <plotArea>
      <lineChart>
        <grouping val="standard"/>
        <ser>
          <idx val="0"/>
          <order val="0"/>
          <tx>
            <v>Чистая выручка</v>
          </tx>
          <spPr>
            <a:solidFill xmlns:a="http://schemas.openxmlformats.org/drawingml/2006/main">
              <a:srgbClr val="0B0A09"/>
            </a:solidFill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strRef>
              <f>'Модель'!$B$5:$M$5</f>
              <strCache>
                <ptCount val="0"/>
              </strCache>
            </strRef>
          </cat>
          <val>
            <numRef>
              <f>'Модель'!$B$9:$M$9</f>
              <numCache>
                <formatCode>#,##0</formatCode>
                <ptCount val="0"/>
              </numCache>
            </numRef>
          </val>
        </ser>
        <ser>
          <idx val="1"/>
          <order val="1"/>
          <tx>
            <v>EBITDA</v>
          </tx>
          <spPr>
            <a:solidFill xmlns:a="http://schemas.openxmlformats.org/drawingml/2006/main">
              <a:srgbClr val="B83B3B"/>
            </a:solidFill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strRef>
              <f>'Модель'!$B$5:$M$5</f>
              <strCache>
                <ptCount val="0"/>
              </strCache>
            </strRef>
          </cat>
          <val>
            <numRef>
              <f>'Модель'!$B$15:$M$15</f>
              <numCache>
                <formatCode>#,##0</formatCode>
                <ptCount val="0"/>
              </numCache>
            </numRef>
          </val>
        </ser>
        <ser>
          <idx val="2"/>
          <order val="2"/>
          <tx>
            <v>Операционный денежный поток</v>
          </tx>
          <spPr>
            <a:solidFill xmlns:a="http://schemas.openxmlformats.org/drawingml/2006/main">
              <a:srgbClr val="5A8F4A"/>
            </a:solidFill>
            <a:ln xmlns:a="http://schemas.openxmlformats.org/drawingml/2006/main">
              <a:prstDash val="solid"/>
            </a:ln>
          </spPr>
          <marker>
            <symbol val="none"/>
            <spPr>
              <a:ln xmlns:a="http://schemas.openxmlformats.org/drawingml/2006/main">
                <a:prstDash val="solid"/>
              </a:ln>
            </spPr>
          </marker>
          <cat>
            <strRef>
              <f>'Модель'!$B$5:$M$5</f>
              <strCache>
                <ptCount val="0"/>
              </strCache>
            </strRef>
          </cat>
          <val>
            <numRef>
              <f>'Модель'!$B$23:$M$23</f>
              <numCache>
                <formatCode>#,##0</formatCode>
                <ptCount val="0"/>
              </numCache>
            </numRef>
          </val>
        </ser>
        <axId val="48650112"/>
        <axId val="48672768"/>
      </lineChart>
      <catAx>
        <axId val="48650112"/>
        <scaling>
          <orientation val="minMax"/>
        </scaling>
        <delete val="0"/>
        <axPos val="b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General" sourceLinked="0"/>
        <majorTickMark val="none"/>
        <minorTickMark val="none"/>
        <tickLblPos val="nextTo"/>
        <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  <a:r>
              <a:t/>
            </a:r>
          </a:p>
        </txPr>
        <crossAx val="48672768"/>
        <lblAlgn val="ctr"/>
        <lblOffset val="100"/>
        <noMultiLvlLbl val="0"/>
      </catAx>
      <valAx>
        <axId val="48672768"/>
        <scaling>
          <orientation val="minMax"/>
        </scaling>
        <delete val="0"/>
        <axPos val="l"/>
        <majorGridlines>
          <spPr>
            <a:ln xmlns:a="http://schemas.openxmlformats.org/drawingml/2006/main" w="9525">
              <a:solidFill>
                <a:srgbClr val="CCCCCC"/>
              </a:solidFill>
              <a:prstDash val="dash"/>
            </a:ln>
          </spPr>
        </majorGridlines>
        <numFmt formatCode="#,##0" sourceLinked="0"/>
        <majorTickMark val="none"/>
        <minorTickMark val="none"/>
        <crossAx val="48650112"/>
        <crossBetween val="between"/>
      </valAx>
    </plotArea>
    <legend>
      <legendPos val="b"/>
      <overlay val="0"/>
    </legend>
    <plotVisOnly val="1"/>
    <dispBlanksAs val="gap"/>
  </chart>
  <spPr>
    <a:ln xmlns:a="http://schemas.openxmlformats.org/drawingml/2006/main" w="9525">
      <a:solidFill>
        <a:srgbClr val="D9D9D9"/>
      </a:solidFill>
      <a:prstDash val="solid"/>
    </a:ln>
  </spPr>
</chartSpace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_rels/drawing2.xml.rels><Relationships xmlns="http://schemas.openxmlformats.org/package/2006/relationships"><Relationship Type="http://schemas.openxmlformats.org/officeDocument/2006/relationships/chart" Target="/xl/charts/chart1.xml" Id="rId1"/></Relationships>
</file>

<file path=xl/drawings/drawing1.xml><?xml version="1.0" encoding="utf-8"?>
<wsDr xmlns="http://schemas.openxmlformats.org/drawingml/2006/spreadsheetDrawing">
  <oneCellAnchor>
    <from>
      <col>6</col>
      <colOff>0</colOff>
      <row>0</row>
      <rowOff>0</rowOff>
    </from>
    <ext cx="666750" cy="666750"/>
    <pic>
      <nvPicPr>
        <cNvPr id="1" name="b8ddfa08-c277-4dca-bdf1-573a4d408e12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drawings/drawing2.xml><?xml version="1.0" encoding="utf-8"?>
<wsDr xmlns="http://schemas.openxmlformats.org/drawingml/2006/spreadsheetDrawing">
  <twoCellAnchor>
    <from>
      <col>0</col>
      <colOff>0</colOff>
      <row>26</row>
      <rowOff>0</rowOff>
    </from>
    <to>
      <col>13</col>
      <colOff>0</colOff>
      <row>44</row>
      <rowOff>0</rowOff>
    </to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twoCellAnchor>
</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4"/>
  <sheetViews>
    <sheetView showGridLines="0" workbookViewId="0">
      <selection activeCell="A1" sqref="A1"/>
    </sheetView>
  </sheetViews>
  <sheetFormatPr baseColWidth="8" defaultRowHeight="15"/>
  <cols>
    <col width="18" customWidth="1" min="1" max="1"/>
    <col width="28" customWidth="1" min="2" max="2"/>
    <col width="18" customWidth="1" min="3" max="3"/>
    <col width="28" customWidth="1" min="4" max="4"/>
    <col width="18" customWidth="1" min="5" max="5"/>
    <col width="28" customWidth="1" min="6" max="6"/>
    <col width="14" customWidth="1" min="7" max="7"/>
    <col width="14" customWidth="1" min="8" max="8"/>
  </cols>
  <sheetData>
    <row r="1" ht="28" customHeight="1">
      <c r="A1" s="5" t="inlineStr">
        <is>
          <t>FINSPECT • Финансовая модель торговой компании</t>
        </is>
      </c>
    </row>
    <row r="2" ht="28" customHeight="1"/>
    <row r="3" ht="30" customHeight="1">
      <c r="A3" s="9" t="inlineStr">
        <is>
          <t>Рабочий инструмент для собственника и финансовой команды</t>
        </is>
      </c>
    </row>
    <row r="5">
      <c r="A5" s="13" t="inlineStr">
        <is>
          <t>Назначение</t>
        </is>
      </c>
      <c r="B5" s="17" t="inlineStr">
        <is>
          <t>Моделирует продажи, закупки, валовую прибыль, EBITDA и потребность в оборотном капитале торгового бизнеса.</t>
        </is>
      </c>
      <c r="C5" s="95" t="n"/>
      <c r="D5" s="95" t="n"/>
      <c r="E5" s="95" t="n"/>
      <c r="F5" s="96" t="n"/>
    </row>
    <row r="6">
      <c r="A6" s="13" t="inlineStr">
        <is>
          <t>Что вводить</t>
        </is>
      </c>
      <c r="B6" s="17" t="inlineStr">
        <is>
          <t>Объём продаж, цена, закупочная стоимость, возвраты, рост, расходы и дни запасов/ДЗ/КЗ.</t>
        </is>
      </c>
      <c r="C6" s="95" t="n"/>
      <c r="D6" s="95" t="n"/>
      <c r="E6" s="95" t="n"/>
      <c r="F6" s="96" t="n"/>
    </row>
    <row r="7">
      <c r="A7" s="13" t="inlineStr">
        <is>
          <t>Что получите</t>
        </is>
      </c>
      <c r="B7" s="17" t="inlineStr">
        <is>
          <t>Помесячный ОПиУ, оборотный капитал и операционный денежный поток.</t>
        </is>
      </c>
      <c r="C7" s="95" t="n"/>
      <c r="D7" s="95" t="n"/>
      <c r="E7" s="95" t="n"/>
      <c r="F7" s="96" t="n"/>
    </row>
    <row r="8">
      <c r="A8" s="13" t="inlineStr">
        <is>
          <t>Периодичность</t>
        </is>
      </c>
      <c r="B8" s="17" t="inlineStr">
        <is>
          <t>Перед планированием закупок и ежемесячно при обновлении прогноза.</t>
        </is>
      </c>
      <c r="C8" s="95" t="n"/>
      <c r="D8" s="95" t="n"/>
      <c r="E8" s="95" t="n"/>
      <c r="F8" s="96" t="n"/>
    </row>
    <row r="9">
      <c r="A9" s="13" t="inlineStr">
        <is>
          <t>Версия</t>
        </is>
      </c>
      <c r="B9" s="17" t="inlineStr">
        <is>
          <t>1.0 • 2026-07-29</t>
        </is>
      </c>
      <c r="C9" s="95" t="n"/>
      <c r="D9" s="95" t="n"/>
      <c r="E9" s="95" t="n"/>
      <c r="F9" s="96" t="n"/>
    </row>
    <row r="11" ht="24" customHeight="1">
      <c r="A11" s="97" t="inlineStr">
        <is>
          <t>Порядок работы</t>
        </is>
      </c>
      <c r="B11" s="98" t="n"/>
      <c r="C11" s="98" t="n"/>
      <c r="D11" s="98" t="n"/>
      <c r="E11" s="98" t="n"/>
      <c r="F11" s="99" t="n"/>
    </row>
    <row r="12">
      <c r="A12" s="34" t="inlineStr">
        <is>
          <t>1</t>
        </is>
      </c>
      <c r="B12" s="35" t="inlineStr">
        <is>
          <t>Замените демонстрационные значения в жёлтых ячейках с синим шрифтом.</t>
        </is>
      </c>
      <c r="C12" s="95" t="n"/>
      <c r="D12" s="95" t="n"/>
      <c r="E12" s="95" t="n"/>
      <c r="F12" s="96" t="n"/>
    </row>
    <row r="13">
      <c r="A13" s="34" t="inlineStr">
        <is>
          <t>2</t>
        </is>
      </c>
      <c r="B13" s="35" t="inlineStr">
        <is>
          <t>Не вводите данные в расчётные ячейки: они содержат формулы.</t>
        </is>
      </c>
      <c r="C13" s="95" t="n"/>
      <c r="D13" s="95" t="n"/>
      <c r="E13" s="95" t="n"/>
      <c r="F13" s="96" t="n"/>
    </row>
    <row r="14">
      <c r="A14" s="34" t="inlineStr">
        <is>
          <t>3</t>
        </is>
      </c>
      <c r="B14" s="35" t="inlineStr">
        <is>
          <t>Проверьте лист «Контроль» и устраните строки со статусом «ПРОВЕРИТЬ».</t>
        </is>
      </c>
      <c r="C14" s="95" t="n"/>
      <c r="D14" s="95" t="n"/>
      <c r="E14" s="95" t="n"/>
      <c r="F14" s="96" t="n"/>
    </row>
    <row r="15">
      <c r="A15" s="34" t="inlineStr">
        <is>
          <t>4</t>
        </is>
      </c>
      <c r="B15" s="35" t="inlineStr">
        <is>
          <t>Зафиксируйте период, источник и ответственного до передачи файла в работу.</t>
        </is>
      </c>
      <c r="C15" s="95" t="n"/>
      <c r="D15" s="95" t="n"/>
      <c r="E15" s="95" t="n"/>
      <c r="F15" s="96" t="n"/>
    </row>
    <row r="17" ht="24" customHeight="1">
      <c r="A17" s="97" t="inlineStr">
        <is>
          <t>Легенда</t>
        </is>
      </c>
      <c r="B17" s="98" t="n"/>
      <c r="C17" s="98" t="n"/>
      <c r="D17" s="98" t="n"/>
      <c r="E17" s="98" t="n"/>
      <c r="F17" s="99" t="n"/>
    </row>
    <row r="18">
      <c r="A18" s="39" t="inlineStr">
        <is>
          <t>Ввод</t>
        </is>
      </c>
      <c r="B18" s="16" t="inlineStr">
        <is>
          <t>Жёлтая заливка + синий шрифт</t>
        </is>
      </c>
      <c r="C18" s="95" t="n"/>
      <c r="D18" s="95" t="n"/>
      <c r="E18" s="95" t="n"/>
      <c r="F18" s="96" t="n"/>
    </row>
    <row r="19">
      <c r="A19" s="40" t="inlineStr">
        <is>
          <t>Расчёт</t>
        </is>
      </c>
      <c r="B19" s="16" t="inlineStr">
        <is>
          <t>Формулы, защищённая логика</t>
        </is>
      </c>
      <c r="C19" s="95" t="n"/>
      <c r="D19" s="95" t="n"/>
      <c r="E19" s="95" t="n"/>
      <c r="F19" s="96" t="n"/>
    </row>
    <row r="20">
      <c r="A20" s="43" t="inlineStr">
        <is>
          <t>Контроль</t>
        </is>
      </c>
      <c r="B20" s="16" t="inlineStr">
        <is>
          <t>Зелёный — проверка пройдена; бордовый — требуется действие</t>
        </is>
      </c>
      <c r="C20" s="95" t="n"/>
      <c r="D20" s="95" t="n"/>
      <c r="E20" s="95" t="n"/>
      <c r="F20" s="96" t="n"/>
    </row>
    <row r="22">
      <c r="A22" s="100" t="inlineStr">
        <is>
          <t>Шаблон для управленческих расчётов. Не является бухгалтерской отчётностью, аудиторским заключением или налоговой консультацией.
© Finspect • finspect.ru</t>
        </is>
      </c>
      <c r="B22" s="101" t="n"/>
      <c r="C22" s="101" t="n"/>
      <c r="D22" s="101" t="n"/>
      <c r="E22" s="101" t="n"/>
      <c r="F22" s="102" t="n"/>
    </row>
    <row r="23">
      <c r="A23" s="103" t="n"/>
      <c r="F23" s="104" t="n"/>
    </row>
    <row r="24">
      <c r="A24" s="105" t="n"/>
      <c r="B24" s="106" t="n"/>
      <c r="C24" s="106" t="n"/>
      <c r="D24" s="106" t="n"/>
      <c r="E24" s="106" t="n"/>
      <c r="F24" s="107" t="n"/>
    </row>
  </sheetData>
  <mergeCells count="17">
    <mergeCell ref="A11:F11"/>
    <mergeCell ref="A3:H3"/>
    <mergeCell ref="B7:F7"/>
    <mergeCell ref="B12:F12"/>
    <mergeCell ref="B6:F6"/>
    <mergeCell ref="B9:F9"/>
    <mergeCell ref="B20:F20"/>
    <mergeCell ref="B15:F15"/>
    <mergeCell ref="A22:F24"/>
    <mergeCell ref="A1:H2"/>
    <mergeCell ref="B5:F5"/>
    <mergeCell ref="B19:F19"/>
    <mergeCell ref="A17:F17"/>
    <mergeCell ref="B14:F14"/>
    <mergeCell ref="B8:F8"/>
    <mergeCell ref="B18:F18"/>
    <mergeCell ref="B13:F13"/>
  </mergeCells>
  <pageMargins left="0.7" right="0.7" top="0.75" bottom="0.75" header="0.3" footer="0.3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7"/>
  <sheetViews>
    <sheetView showGridLines="0" workbookViewId="0">
      <selection activeCell="A1" sqref="A1"/>
    </sheetView>
  </sheetViews>
  <sheetFormatPr baseColWidth="8" defaultRowHeight="15"/>
  <cols>
    <col width="42" customWidth="1" min="1" max="1"/>
    <col width="18" customWidth="1" min="2" max="2"/>
    <col width="48" customWidth="1" min="3" max="3"/>
  </cols>
  <sheetData>
    <row r="1" ht="28" customHeight="1">
      <c r="A1" s="5" t="inlineStr">
        <is>
          <t>FINSPECT • Параметры торговой модели</t>
        </is>
      </c>
    </row>
    <row r="2" ht="28" customHeight="1"/>
    <row r="3" ht="30" customHeight="1">
      <c r="A3" s="9" t="inlineStr">
        <is>
          <t>Единицы и цены указываются без НДС, если модель ведётся без НДС</t>
        </is>
      </c>
    </row>
    <row r="5" ht="28" customHeight="1">
      <c r="A5" s="75" t="inlineStr">
        <is>
          <t>Параметр</t>
        </is>
      </c>
      <c r="B5" s="75" t="inlineStr">
        <is>
          <t>Значение</t>
        </is>
      </c>
      <c r="C5" s="75" t="inlineStr">
        <is>
          <t>Комментарий</t>
        </is>
      </c>
    </row>
    <row r="6">
      <c r="A6" s="39" t="inlineStr">
        <is>
          <t>Продажи первого месяца, ед.</t>
        </is>
      </c>
      <c r="B6" s="108" t="n">
        <v>5000</v>
      </c>
      <c r="C6" s="83" t="inlineStr">
        <is>
          <t>Отгруженные единицы</t>
        </is>
      </c>
    </row>
    <row r="7">
      <c r="A7" s="39" t="inlineStr">
        <is>
          <t>Рост продаж в месяц, %</t>
        </is>
      </c>
      <c r="B7" s="109" t="n">
        <v>0.025</v>
      </c>
      <c r="C7" s="84" t="inlineStr">
        <is>
          <t>Средний сценарий</t>
        </is>
      </c>
    </row>
    <row r="8">
      <c r="A8" s="39" t="inlineStr">
        <is>
          <t>Цена продажи, ₽/ед.</t>
        </is>
      </c>
      <c r="B8" s="110" t="n">
        <v>2500</v>
      </c>
      <c r="C8" s="84" t="inlineStr">
        <is>
          <t>Средняя цена</t>
        </is>
      </c>
    </row>
    <row r="9">
      <c r="A9" s="39" t="inlineStr">
        <is>
          <t>Закупочная стоимость, ₽/ед.</t>
        </is>
      </c>
      <c r="B9" s="110" t="n">
        <v>1450</v>
      </c>
      <c r="C9" s="84" t="inlineStr">
        <is>
          <t>До логистики</t>
        </is>
      </c>
    </row>
    <row r="10">
      <c r="A10" s="39" t="inlineStr">
        <is>
          <t>Возвраты и скидки, %</t>
        </is>
      </c>
      <c r="B10" s="109" t="n">
        <v>0.04</v>
      </c>
      <c r="C10" s="84" t="inlineStr">
        <is>
          <t>От валовой выручки</t>
        </is>
      </c>
    </row>
    <row r="11">
      <c r="A11" s="39" t="inlineStr">
        <is>
          <t>Логистика, ₽/ед.</t>
        </is>
      </c>
      <c r="B11" s="110" t="n">
        <v>140</v>
      </c>
      <c r="C11" s="84" t="inlineStr">
        <is>
          <t>До клиента/склада</t>
        </is>
      </c>
    </row>
    <row r="12">
      <c r="A12" s="39" t="inlineStr">
        <is>
          <t>ФОТ, ₽/мес.</t>
        </is>
      </c>
      <c r="B12" s="110" t="n">
        <v>1800000</v>
      </c>
      <c r="C12" s="84" t="inlineStr">
        <is>
          <t>Постоянная часть</t>
        </is>
      </c>
    </row>
    <row r="13">
      <c r="A13" s="39" t="inlineStr">
        <is>
          <t>Прочие OPEX, ₽/мес.</t>
        </is>
      </c>
      <c r="B13" s="110" t="n">
        <v>900000</v>
      </c>
      <c r="C13" s="84" t="inlineStr">
        <is>
          <t>Аренда, ИТ, управление</t>
        </is>
      </c>
    </row>
    <row r="14">
      <c r="A14" s="39" t="inlineStr">
        <is>
          <t>Налог на прибыль, %</t>
        </is>
      </c>
      <c r="B14" s="109" t="n">
        <v>0.2</v>
      </c>
      <c r="C14" s="84" t="inlineStr">
        <is>
          <t>Управленческое допущение</t>
        </is>
      </c>
    </row>
    <row r="15">
      <c r="A15" s="39" t="inlineStr">
        <is>
          <t>Запасы, дней</t>
        </is>
      </c>
      <c r="B15" s="108" t="n">
        <v>45</v>
      </c>
      <c r="C15" s="84" t="inlineStr">
        <is>
          <t>Средний запас</t>
        </is>
      </c>
    </row>
    <row r="16">
      <c r="A16" s="39" t="inlineStr">
        <is>
          <t>ДЗ, дней</t>
        </is>
      </c>
      <c r="B16" s="108" t="n">
        <v>20</v>
      </c>
      <c r="C16" s="84" t="inlineStr">
        <is>
          <t>Средний срок получения</t>
        </is>
      </c>
    </row>
    <row r="17">
      <c r="A17" s="39" t="inlineStr">
        <is>
          <t>КЗ, дней</t>
        </is>
      </c>
      <c r="B17" s="108" t="n">
        <v>30</v>
      </c>
      <c r="C17" s="84" t="inlineStr">
        <is>
          <t>Средний срок оплаты поставщикам</t>
        </is>
      </c>
    </row>
  </sheetData>
  <mergeCells count="2">
    <mergeCell ref="A1:C2"/>
    <mergeCell ref="A3:C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M24"/>
  <sheetViews>
    <sheetView showGridLines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</cols>
  <sheetData>
    <row r="1" ht="28" customHeight="1">
      <c r="A1" s="5" t="inlineStr">
        <is>
          <t>FINSPECT • Финансовая модель торговой компании</t>
        </is>
      </c>
    </row>
    <row r="2" ht="28" customHeight="1"/>
    <row r="3" ht="30" customHeight="1">
      <c r="A3" s="9" t="inlineStr">
        <is>
          <t>Оборотный капитал рассчитан через дни запасов, ДЗ и КЗ</t>
        </is>
      </c>
    </row>
    <row r="5" ht="28" customHeight="1">
      <c r="A5" s="75" t="inlineStr">
        <is>
          <t>Показатель</t>
        </is>
      </c>
      <c r="B5" s="75" t="inlineStr">
        <is>
          <t>Янв</t>
        </is>
      </c>
      <c r="C5" s="75" t="inlineStr">
        <is>
          <t>Фев</t>
        </is>
      </c>
      <c r="D5" s="75" t="inlineStr">
        <is>
          <t>Мар</t>
        </is>
      </c>
      <c r="E5" s="75" t="inlineStr">
        <is>
          <t>Апр</t>
        </is>
      </c>
      <c r="F5" s="75" t="inlineStr">
        <is>
          <t>Май</t>
        </is>
      </c>
      <c r="G5" s="75" t="inlineStr">
        <is>
          <t>Июн</t>
        </is>
      </c>
      <c r="H5" s="75" t="inlineStr">
        <is>
          <t>Июл</t>
        </is>
      </c>
      <c r="I5" s="75" t="inlineStr">
        <is>
          <t>Авг</t>
        </is>
      </c>
      <c r="J5" s="75" t="inlineStr">
        <is>
          <t>Сен</t>
        </is>
      </c>
      <c r="K5" s="75" t="inlineStr">
        <is>
          <t>Окт</t>
        </is>
      </c>
      <c r="L5" s="75" t="inlineStr">
        <is>
          <t>Ноя</t>
        </is>
      </c>
      <c r="M5" s="75" t="inlineStr">
        <is>
          <t>Дек</t>
        </is>
      </c>
    </row>
    <row r="6">
      <c r="A6" s="81" t="inlineStr">
        <is>
          <t>Продажи, ед.</t>
        </is>
      </c>
      <c r="B6" s="111">
        <f>'Параметры'!$B$6</f>
        <v/>
      </c>
      <c r="C6" s="111">
        <f>B6*(1+'Параметры'!$B$7)</f>
        <v/>
      </c>
      <c r="D6" s="111">
        <f>C6*(1+'Параметры'!$B$7)</f>
        <v/>
      </c>
      <c r="E6" s="111">
        <f>D6*(1+'Параметры'!$B$7)</f>
        <v/>
      </c>
      <c r="F6" s="111">
        <f>E6*(1+'Параметры'!$B$7)</f>
        <v/>
      </c>
      <c r="G6" s="111">
        <f>F6*(1+'Параметры'!$B$7)</f>
        <v/>
      </c>
      <c r="H6" s="111">
        <f>G6*(1+'Параметры'!$B$7)</f>
        <v/>
      </c>
      <c r="I6" s="111">
        <f>H6*(1+'Параметры'!$B$7)</f>
        <v/>
      </c>
      <c r="J6" s="111">
        <f>I6*(1+'Параметры'!$B$7)</f>
        <v/>
      </c>
      <c r="K6" s="111">
        <f>J6*(1+'Параметры'!$B$7)</f>
        <v/>
      </c>
      <c r="L6" s="111">
        <f>K6*(1+'Параметры'!$B$7)</f>
        <v/>
      </c>
      <c r="M6" s="111">
        <f>L6*(1+'Параметры'!$B$7)</f>
        <v/>
      </c>
    </row>
    <row r="7">
      <c r="A7" s="82" t="inlineStr">
        <is>
          <t>Валовая выручка</t>
        </is>
      </c>
      <c r="B7" s="112">
        <f>B6*'Параметры'!$B$8</f>
        <v/>
      </c>
      <c r="C7" s="112">
        <f>C6*'Параметры'!$B$8</f>
        <v/>
      </c>
      <c r="D7" s="112">
        <f>D6*'Параметры'!$B$8</f>
        <v/>
      </c>
      <c r="E7" s="112">
        <f>E6*'Параметры'!$B$8</f>
        <v/>
      </c>
      <c r="F7" s="112">
        <f>F6*'Параметры'!$B$8</f>
        <v/>
      </c>
      <c r="G7" s="112">
        <f>G6*'Параметры'!$B$8</f>
        <v/>
      </c>
      <c r="H7" s="112">
        <f>H6*'Параметры'!$B$8</f>
        <v/>
      </c>
      <c r="I7" s="112">
        <f>I6*'Параметры'!$B$8</f>
        <v/>
      </c>
      <c r="J7" s="112">
        <f>J6*'Параметры'!$B$8</f>
        <v/>
      </c>
      <c r="K7" s="112">
        <f>K6*'Параметры'!$B$8</f>
        <v/>
      </c>
      <c r="L7" s="112">
        <f>L6*'Параметры'!$B$8</f>
        <v/>
      </c>
      <c r="M7" s="112">
        <f>M6*'Параметры'!$B$8</f>
        <v/>
      </c>
    </row>
    <row r="8">
      <c r="A8" s="82" t="inlineStr">
        <is>
          <t>Возвраты и скидки</t>
        </is>
      </c>
      <c r="B8" s="112">
        <f>B7*'Параметры'!$B$10</f>
        <v/>
      </c>
      <c r="C8" s="112">
        <f>C7*'Параметры'!$B$10</f>
        <v/>
      </c>
      <c r="D8" s="112">
        <f>D7*'Параметры'!$B$10</f>
        <v/>
      </c>
      <c r="E8" s="112">
        <f>E7*'Параметры'!$B$10</f>
        <v/>
      </c>
      <c r="F8" s="112">
        <f>F7*'Параметры'!$B$10</f>
        <v/>
      </c>
      <c r="G8" s="112">
        <f>G7*'Параметры'!$B$10</f>
        <v/>
      </c>
      <c r="H8" s="112">
        <f>H7*'Параметры'!$B$10</f>
        <v/>
      </c>
      <c r="I8" s="112">
        <f>I7*'Параметры'!$B$10</f>
        <v/>
      </c>
      <c r="J8" s="112">
        <f>J7*'Параметры'!$B$10</f>
        <v/>
      </c>
      <c r="K8" s="112">
        <f>K7*'Параметры'!$B$10</f>
        <v/>
      </c>
      <c r="L8" s="112">
        <f>L7*'Параметры'!$B$10</f>
        <v/>
      </c>
      <c r="M8" s="112">
        <f>M7*'Параметры'!$B$10</f>
        <v/>
      </c>
    </row>
    <row r="9">
      <c r="A9" s="82" t="inlineStr">
        <is>
          <t>Чистая выручка</t>
        </is>
      </c>
      <c r="B9" s="112">
        <f>B7-B8</f>
        <v/>
      </c>
      <c r="C9" s="112">
        <f>C7-C8</f>
        <v/>
      </c>
      <c r="D9" s="112">
        <f>D7-D8</f>
        <v/>
      </c>
      <c r="E9" s="112">
        <f>E7-E8</f>
        <v/>
      </c>
      <c r="F9" s="112">
        <f>F7-F8</f>
        <v/>
      </c>
      <c r="G9" s="112">
        <f>G7-G8</f>
        <v/>
      </c>
      <c r="H9" s="112">
        <f>H7-H8</f>
        <v/>
      </c>
      <c r="I9" s="112">
        <f>I7-I8</f>
        <v/>
      </c>
      <c r="J9" s="112">
        <f>J7-J8</f>
        <v/>
      </c>
      <c r="K9" s="112">
        <f>K7-K8</f>
        <v/>
      </c>
      <c r="L9" s="112">
        <f>L7-L8</f>
        <v/>
      </c>
      <c r="M9" s="112">
        <f>M7-M8</f>
        <v/>
      </c>
    </row>
    <row r="10">
      <c r="A10" s="82" t="inlineStr">
        <is>
          <t>Закупочная стоимость</t>
        </is>
      </c>
      <c r="B10" s="112">
        <f>B6*'Параметры'!$B$9</f>
        <v/>
      </c>
      <c r="C10" s="112">
        <f>C6*'Параметры'!$B$9</f>
        <v/>
      </c>
      <c r="D10" s="112">
        <f>D6*'Параметры'!$B$9</f>
        <v/>
      </c>
      <c r="E10" s="112">
        <f>E6*'Параметры'!$B$9</f>
        <v/>
      </c>
      <c r="F10" s="112">
        <f>F6*'Параметры'!$B$9</f>
        <v/>
      </c>
      <c r="G10" s="112">
        <f>G6*'Параметры'!$B$9</f>
        <v/>
      </c>
      <c r="H10" s="112">
        <f>H6*'Параметры'!$B$9</f>
        <v/>
      </c>
      <c r="I10" s="112">
        <f>I6*'Параметры'!$B$9</f>
        <v/>
      </c>
      <c r="J10" s="112">
        <f>J6*'Параметры'!$B$9</f>
        <v/>
      </c>
      <c r="K10" s="112">
        <f>K6*'Параметры'!$B$9</f>
        <v/>
      </c>
      <c r="L10" s="112">
        <f>L6*'Параметры'!$B$9</f>
        <v/>
      </c>
      <c r="M10" s="112">
        <f>M6*'Параметры'!$B$9</f>
        <v/>
      </c>
    </row>
    <row r="11">
      <c r="A11" s="82" t="inlineStr">
        <is>
          <t>Логистика</t>
        </is>
      </c>
      <c r="B11" s="112">
        <f>B6*'Параметры'!$B$11</f>
        <v/>
      </c>
      <c r="C11" s="112">
        <f>C6*'Параметры'!$B$11</f>
        <v/>
      </c>
      <c r="D11" s="112">
        <f>D6*'Параметры'!$B$11</f>
        <v/>
      </c>
      <c r="E11" s="112">
        <f>E6*'Параметры'!$B$11</f>
        <v/>
      </c>
      <c r="F11" s="112">
        <f>F6*'Параметры'!$B$11</f>
        <v/>
      </c>
      <c r="G11" s="112">
        <f>G6*'Параметры'!$B$11</f>
        <v/>
      </c>
      <c r="H11" s="112">
        <f>H6*'Параметры'!$B$11</f>
        <v/>
      </c>
      <c r="I11" s="112">
        <f>I6*'Параметры'!$B$11</f>
        <v/>
      </c>
      <c r="J11" s="112">
        <f>J6*'Параметры'!$B$11</f>
        <v/>
      </c>
      <c r="K11" s="112">
        <f>K6*'Параметры'!$B$11</f>
        <v/>
      </c>
      <c r="L11" s="112">
        <f>L6*'Параметры'!$B$11</f>
        <v/>
      </c>
      <c r="M11" s="112">
        <f>M6*'Параметры'!$B$11</f>
        <v/>
      </c>
    </row>
    <row r="12">
      <c r="A12" s="82" t="inlineStr">
        <is>
          <t>Валовая прибыль</t>
        </is>
      </c>
      <c r="B12" s="112">
        <f>B9-B10-B11</f>
        <v/>
      </c>
      <c r="C12" s="112">
        <f>C9-C10-C11</f>
        <v/>
      </c>
      <c r="D12" s="112">
        <f>D9-D10-D11</f>
        <v/>
      </c>
      <c r="E12" s="112">
        <f>E9-E10-E11</f>
        <v/>
      </c>
      <c r="F12" s="112">
        <f>F9-F10-F11</f>
        <v/>
      </c>
      <c r="G12" s="112">
        <f>G9-G10-G11</f>
        <v/>
      </c>
      <c r="H12" s="112">
        <f>H9-H10-H11</f>
        <v/>
      </c>
      <c r="I12" s="112">
        <f>I9-I10-I11</f>
        <v/>
      </c>
      <c r="J12" s="112">
        <f>J9-J10-J11</f>
        <v/>
      </c>
      <c r="K12" s="112">
        <f>K9-K10-K11</f>
        <v/>
      </c>
      <c r="L12" s="112">
        <f>L9-L10-L11</f>
        <v/>
      </c>
      <c r="M12" s="112">
        <f>M9-M10-M11</f>
        <v/>
      </c>
    </row>
    <row r="13">
      <c r="A13" s="82" t="inlineStr">
        <is>
          <t>ФОТ</t>
        </is>
      </c>
      <c r="B13" s="112">
        <f>'Параметры'!$B$12</f>
        <v/>
      </c>
      <c r="C13" s="112">
        <f>'Параметры'!$B$12</f>
        <v/>
      </c>
      <c r="D13" s="112">
        <f>'Параметры'!$B$12</f>
        <v/>
      </c>
      <c r="E13" s="112">
        <f>'Параметры'!$B$12</f>
        <v/>
      </c>
      <c r="F13" s="112">
        <f>'Параметры'!$B$12</f>
        <v/>
      </c>
      <c r="G13" s="112">
        <f>'Параметры'!$B$12</f>
        <v/>
      </c>
      <c r="H13" s="112">
        <f>'Параметры'!$B$12</f>
        <v/>
      </c>
      <c r="I13" s="112">
        <f>'Параметры'!$B$12</f>
        <v/>
      </c>
      <c r="J13" s="112">
        <f>'Параметры'!$B$12</f>
        <v/>
      </c>
      <c r="K13" s="112">
        <f>'Параметры'!$B$12</f>
        <v/>
      </c>
      <c r="L13" s="112">
        <f>'Параметры'!$B$12</f>
        <v/>
      </c>
      <c r="M13" s="112">
        <f>'Параметры'!$B$12</f>
        <v/>
      </c>
    </row>
    <row r="14">
      <c r="A14" s="82" t="inlineStr">
        <is>
          <t>Прочие OPEX</t>
        </is>
      </c>
      <c r="B14" s="112">
        <f>'Параметры'!$B$13</f>
        <v/>
      </c>
      <c r="C14" s="112">
        <f>'Параметры'!$B$13</f>
        <v/>
      </c>
      <c r="D14" s="112">
        <f>'Параметры'!$B$13</f>
        <v/>
      </c>
      <c r="E14" s="112">
        <f>'Параметры'!$B$13</f>
        <v/>
      </c>
      <c r="F14" s="112">
        <f>'Параметры'!$B$13</f>
        <v/>
      </c>
      <c r="G14" s="112">
        <f>'Параметры'!$B$13</f>
        <v/>
      </c>
      <c r="H14" s="112">
        <f>'Параметры'!$B$13</f>
        <v/>
      </c>
      <c r="I14" s="112">
        <f>'Параметры'!$B$13</f>
        <v/>
      </c>
      <c r="J14" s="112">
        <f>'Параметры'!$B$13</f>
        <v/>
      </c>
      <c r="K14" s="112">
        <f>'Параметры'!$B$13</f>
        <v/>
      </c>
      <c r="L14" s="112">
        <f>'Параметры'!$B$13</f>
        <v/>
      </c>
      <c r="M14" s="112">
        <f>'Параметры'!$B$13</f>
        <v/>
      </c>
    </row>
    <row r="15">
      <c r="A15" s="82" t="inlineStr">
        <is>
          <t>EBITDA</t>
        </is>
      </c>
      <c r="B15" s="112">
        <f>B12-B13-B14</f>
        <v/>
      </c>
      <c r="C15" s="112">
        <f>C12-C13-C14</f>
        <v/>
      </c>
      <c r="D15" s="112">
        <f>D12-D13-D14</f>
        <v/>
      </c>
      <c r="E15" s="112">
        <f>E12-E13-E14</f>
        <v/>
      </c>
      <c r="F15" s="112">
        <f>F12-F13-F14</f>
        <v/>
      </c>
      <c r="G15" s="112">
        <f>G12-G13-G14</f>
        <v/>
      </c>
      <c r="H15" s="112">
        <f>H12-H13-H14</f>
        <v/>
      </c>
      <c r="I15" s="112">
        <f>I12-I13-I14</f>
        <v/>
      </c>
      <c r="J15" s="112">
        <f>J12-J13-J14</f>
        <v/>
      </c>
      <c r="K15" s="112">
        <f>K12-K13-K14</f>
        <v/>
      </c>
      <c r="L15" s="112">
        <f>L12-L13-L14</f>
        <v/>
      </c>
      <c r="M15" s="112">
        <f>M12-M13-M14</f>
        <v/>
      </c>
    </row>
    <row r="16">
      <c r="A16" s="82" t="inlineStr">
        <is>
          <t>Налог</t>
        </is>
      </c>
      <c r="B16" s="112">
        <f>MAX(0,B15*'Параметры'!$B$14)</f>
        <v/>
      </c>
      <c r="C16" s="112">
        <f>MAX(0,C15*'Параметры'!$B$14)</f>
        <v/>
      </c>
      <c r="D16" s="112">
        <f>MAX(0,D15*'Параметры'!$B$14)</f>
        <v/>
      </c>
      <c r="E16" s="112">
        <f>MAX(0,E15*'Параметры'!$B$14)</f>
        <v/>
      </c>
      <c r="F16" s="112">
        <f>MAX(0,F15*'Параметры'!$B$14)</f>
        <v/>
      </c>
      <c r="G16" s="112">
        <f>MAX(0,G15*'Параметры'!$B$14)</f>
        <v/>
      </c>
      <c r="H16" s="112">
        <f>MAX(0,H15*'Параметры'!$B$14)</f>
        <v/>
      </c>
      <c r="I16" s="112">
        <f>MAX(0,I15*'Параметры'!$B$14)</f>
        <v/>
      </c>
      <c r="J16" s="112">
        <f>MAX(0,J15*'Параметры'!$B$14)</f>
        <v/>
      </c>
      <c r="K16" s="112">
        <f>MAX(0,K15*'Параметры'!$B$14)</f>
        <v/>
      </c>
      <c r="L16" s="112">
        <f>MAX(0,L15*'Параметры'!$B$14)</f>
        <v/>
      </c>
      <c r="M16" s="112">
        <f>MAX(0,M15*'Параметры'!$B$14)</f>
        <v/>
      </c>
    </row>
    <row r="17">
      <c r="A17" s="82" t="inlineStr">
        <is>
          <t>Чистая прибыль</t>
        </is>
      </c>
      <c r="B17" s="112">
        <f>B15-B16</f>
        <v/>
      </c>
      <c r="C17" s="112">
        <f>C15-C16</f>
        <v/>
      </c>
      <c r="D17" s="112">
        <f>D15-D16</f>
        <v/>
      </c>
      <c r="E17" s="112">
        <f>E15-E16</f>
        <v/>
      </c>
      <c r="F17" s="112">
        <f>F15-F16</f>
        <v/>
      </c>
      <c r="G17" s="112">
        <f>G15-G16</f>
        <v/>
      </c>
      <c r="H17" s="112">
        <f>H15-H16</f>
        <v/>
      </c>
      <c r="I17" s="112">
        <f>I15-I16</f>
        <v/>
      </c>
      <c r="J17" s="112">
        <f>J15-J16</f>
        <v/>
      </c>
      <c r="K17" s="112">
        <f>K15-K16</f>
        <v/>
      </c>
      <c r="L17" s="112">
        <f>L15-L16</f>
        <v/>
      </c>
      <c r="M17" s="112">
        <f>M15-M16</f>
        <v/>
      </c>
    </row>
    <row r="18">
      <c r="A18" s="82" t="inlineStr">
        <is>
          <t>Запасы</t>
        </is>
      </c>
      <c r="B18" s="112">
        <f>B10/30*'Параметры'!$B$15</f>
        <v/>
      </c>
      <c r="C18" s="112">
        <f>C10/30*'Параметры'!$B$15</f>
        <v/>
      </c>
      <c r="D18" s="112">
        <f>D10/30*'Параметры'!$B$15</f>
        <v/>
      </c>
      <c r="E18" s="112">
        <f>E10/30*'Параметры'!$B$15</f>
        <v/>
      </c>
      <c r="F18" s="112">
        <f>F10/30*'Параметры'!$B$15</f>
        <v/>
      </c>
      <c r="G18" s="112">
        <f>G10/30*'Параметры'!$B$15</f>
        <v/>
      </c>
      <c r="H18" s="112">
        <f>H10/30*'Параметры'!$B$15</f>
        <v/>
      </c>
      <c r="I18" s="112">
        <f>I10/30*'Параметры'!$B$15</f>
        <v/>
      </c>
      <c r="J18" s="112">
        <f>J10/30*'Параметры'!$B$15</f>
        <v/>
      </c>
      <c r="K18" s="112">
        <f>K10/30*'Параметры'!$B$15</f>
        <v/>
      </c>
      <c r="L18" s="112">
        <f>L10/30*'Параметры'!$B$15</f>
        <v/>
      </c>
      <c r="M18" s="112">
        <f>M10/30*'Параметры'!$B$15</f>
        <v/>
      </c>
    </row>
    <row r="19">
      <c r="A19" s="82" t="inlineStr">
        <is>
          <t>Дебиторская задолженность</t>
        </is>
      </c>
      <c r="B19" s="112">
        <f>B9/30*'Параметры'!$B$16</f>
        <v/>
      </c>
      <c r="C19" s="112">
        <f>C9/30*'Параметры'!$B$16</f>
        <v/>
      </c>
      <c r="D19" s="112">
        <f>D9/30*'Параметры'!$B$16</f>
        <v/>
      </c>
      <c r="E19" s="112">
        <f>E9/30*'Параметры'!$B$16</f>
        <v/>
      </c>
      <c r="F19" s="112">
        <f>F9/30*'Параметры'!$B$16</f>
        <v/>
      </c>
      <c r="G19" s="112">
        <f>G9/30*'Параметры'!$B$16</f>
        <v/>
      </c>
      <c r="H19" s="112">
        <f>H9/30*'Параметры'!$B$16</f>
        <v/>
      </c>
      <c r="I19" s="112">
        <f>I9/30*'Параметры'!$B$16</f>
        <v/>
      </c>
      <c r="J19" s="112">
        <f>J9/30*'Параметры'!$B$16</f>
        <v/>
      </c>
      <c r="K19" s="112">
        <f>K9/30*'Параметры'!$B$16</f>
        <v/>
      </c>
      <c r="L19" s="112">
        <f>L9/30*'Параметры'!$B$16</f>
        <v/>
      </c>
      <c r="M19" s="112">
        <f>M9/30*'Параметры'!$B$16</f>
        <v/>
      </c>
    </row>
    <row r="20">
      <c r="A20" s="82" t="inlineStr">
        <is>
          <t>Кредиторская задолженность</t>
        </is>
      </c>
      <c r="B20" s="112">
        <f>B10/30*'Параметры'!$B$17</f>
        <v/>
      </c>
      <c r="C20" s="112">
        <f>C10/30*'Параметры'!$B$17</f>
        <v/>
      </c>
      <c r="D20" s="112">
        <f>D10/30*'Параметры'!$B$17</f>
        <v/>
      </c>
      <c r="E20" s="112">
        <f>E10/30*'Параметры'!$B$17</f>
        <v/>
      </c>
      <c r="F20" s="112">
        <f>F10/30*'Параметры'!$B$17</f>
        <v/>
      </c>
      <c r="G20" s="112">
        <f>G10/30*'Параметры'!$B$17</f>
        <v/>
      </c>
      <c r="H20" s="112">
        <f>H10/30*'Параметры'!$B$17</f>
        <v/>
      </c>
      <c r="I20" s="112">
        <f>I10/30*'Параметры'!$B$17</f>
        <v/>
      </c>
      <c r="J20" s="112">
        <f>J10/30*'Параметры'!$B$17</f>
        <v/>
      </c>
      <c r="K20" s="112">
        <f>K10/30*'Параметры'!$B$17</f>
        <v/>
      </c>
      <c r="L20" s="112">
        <f>L10/30*'Параметры'!$B$17</f>
        <v/>
      </c>
      <c r="M20" s="112">
        <f>M10/30*'Параметры'!$B$17</f>
        <v/>
      </c>
    </row>
    <row r="21">
      <c r="A21" s="82" t="inlineStr">
        <is>
          <t>Чистый оборотный капитал</t>
        </is>
      </c>
      <c r="B21" s="112">
        <f>B18+B19-B20</f>
        <v/>
      </c>
      <c r="C21" s="112">
        <f>C18+C19-C20</f>
        <v/>
      </c>
      <c r="D21" s="112">
        <f>D18+D19-D20</f>
        <v/>
      </c>
      <c r="E21" s="112">
        <f>E18+E19-E20</f>
        <v/>
      </c>
      <c r="F21" s="112">
        <f>F18+F19-F20</f>
        <v/>
      </c>
      <c r="G21" s="112">
        <f>G18+G19-G20</f>
        <v/>
      </c>
      <c r="H21" s="112">
        <f>H18+H19-H20</f>
        <v/>
      </c>
      <c r="I21" s="112">
        <f>I18+I19-I20</f>
        <v/>
      </c>
      <c r="J21" s="112">
        <f>J18+J19-J20</f>
        <v/>
      </c>
      <c r="K21" s="112">
        <f>K18+K19-K20</f>
        <v/>
      </c>
      <c r="L21" s="112">
        <f>L18+L19-L20</f>
        <v/>
      </c>
      <c r="M21" s="112">
        <f>M18+M19-M20</f>
        <v/>
      </c>
    </row>
    <row r="22">
      <c r="A22" s="82" t="inlineStr">
        <is>
          <t>Изменение оборотного капитала</t>
        </is>
      </c>
      <c r="B22" s="112">
        <f>B21</f>
        <v/>
      </c>
      <c r="C22" s="112">
        <f>C21-B21</f>
        <v/>
      </c>
      <c r="D22" s="112">
        <f>D21-C21</f>
        <v/>
      </c>
      <c r="E22" s="112">
        <f>E21-D21</f>
        <v/>
      </c>
      <c r="F22" s="112">
        <f>F21-E21</f>
        <v/>
      </c>
      <c r="G22" s="112">
        <f>G21-F21</f>
        <v/>
      </c>
      <c r="H22" s="112">
        <f>H21-G21</f>
        <v/>
      </c>
      <c r="I22" s="112">
        <f>I21-H21</f>
        <v/>
      </c>
      <c r="J22" s="112">
        <f>J21-I21</f>
        <v/>
      </c>
      <c r="K22" s="112">
        <f>K21-J21</f>
        <v/>
      </c>
      <c r="L22" s="112">
        <f>L21-K21</f>
        <v/>
      </c>
      <c r="M22" s="112">
        <f>M21-L21</f>
        <v/>
      </c>
    </row>
    <row r="23">
      <c r="A23" s="82" t="inlineStr">
        <is>
          <t>Операционный денежный поток</t>
        </is>
      </c>
      <c r="B23" s="112">
        <f>B17-B22</f>
        <v/>
      </c>
      <c r="C23" s="112">
        <f>C17-C22</f>
        <v/>
      </c>
      <c r="D23" s="112">
        <f>D17-D22</f>
        <v/>
      </c>
      <c r="E23" s="112">
        <f>E17-E22</f>
        <v/>
      </c>
      <c r="F23" s="112">
        <f>F17-F22</f>
        <v/>
      </c>
      <c r="G23" s="112">
        <f>G17-G22</f>
        <v/>
      </c>
      <c r="H23" s="112">
        <f>H17-H22</f>
        <v/>
      </c>
      <c r="I23" s="112">
        <f>I17-I22</f>
        <v/>
      </c>
      <c r="J23" s="112">
        <f>J17-J22</f>
        <v/>
      </c>
      <c r="K23" s="112">
        <f>K17-K22</f>
        <v/>
      </c>
      <c r="L23" s="112">
        <f>L17-L22</f>
        <v/>
      </c>
      <c r="M23" s="112">
        <f>M17-M22</f>
        <v/>
      </c>
    </row>
    <row r="24">
      <c r="A24" s="82" t="inlineStr">
        <is>
          <t>Маржинальность EBITDA</t>
        </is>
      </c>
      <c r="B24" s="113">
        <f>IFERROR(B15/B9,0)</f>
        <v/>
      </c>
      <c r="C24" s="113">
        <f>IFERROR(C15/C9,0)</f>
        <v/>
      </c>
      <c r="D24" s="113">
        <f>IFERROR(D15/D9,0)</f>
        <v/>
      </c>
      <c r="E24" s="113">
        <f>IFERROR(E15/E9,0)</f>
        <v/>
      </c>
      <c r="F24" s="113">
        <f>IFERROR(F15/F9,0)</f>
        <v/>
      </c>
      <c r="G24" s="113">
        <f>IFERROR(G15/G9,0)</f>
        <v/>
      </c>
      <c r="H24" s="113">
        <f>IFERROR(H15/H9,0)</f>
        <v/>
      </c>
      <c r="I24" s="113">
        <f>IFERROR(I15/I9,0)</f>
        <v/>
      </c>
      <c r="J24" s="113">
        <f>IFERROR(J15/J9,0)</f>
        <v/>
      </c>
      <c r="K24" s="113">
        <f>IFERROR(K15/K9,0)</f>
        <v/>
      </c>
      <c r="L24" s="113">
        <f>IFERROR(L15/L9,0)</f>
        <v/>
      </c>
      <c r="M24" s="113">
        <f>IFERROR(M15/M9,0)</f>
        <v/>
      </c>
    </row>
  </sheetData>
  <mergeCells count="2">
    <mergeCell ref="A1:M2"/>
    <mergeCell ref="A3:M3"/>
  </mergeCells>
  <pageMargins left="0.7" right="0.7" top="0.75" bottom="0.75" header="0.3" footer="0.3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1"/>
  <sheetViews>
    <sheetView showGridLines="0" workbookViewId="0">
      <selection activeCell="A1" sqref="A1"/>
    </sheetView>
  </sheetViews>
  <sheetFormatPr baseColWidth="8" defaultRowHeight="15"/>
  <cols>
    <col width="5" customWidth="1" min="1" max="1"/>
    <col width="44" customWidth="1" min="2" max="2"/>
    <col width="18" customWidth="1" min="3" max="3"/>
    <col width="16" customWidth="1" min="4" max="4"/>
    <col width="44" customWidth="1" min="5" max="5"/>
  </cols>
  <sheetData>
    <row r="1" ht="28" customHeight="1">
      <c r="A1" s="5" t="inlineStr">
        <is>
          <t>FINSPECT • Контроль модели</t>
        </is>
      </c>
    </row>
    <row r="2" ht="28" customHeight="1"/>
    <row r="3" ht="30" customHeight="1">
      <c r="A3" s="9" t="inlineStr">
        <is>
          <t>PASS означает только прохождение перечисленных проверок</t>
        </is>
      </c>
    </row>
    <row r="5" ht="28" customHeight="1">
      <c r="A5" s="75" t="inlineStr">
        <is>
          <t>№</t>
        </is>
      </c>
      <c r="B5" s="75" t="inlineStr">
        <is>
          <t>Проверка</t>
        </is>
      </c>
      <c r="C5" s="75" t="inlineStr">
        <is>
          <t>Ожидается</t>
        </is>
      </c>
      <c r="D5" s="75" t="inlineStr">
        <is>
          <t>Статус</t>
        </is>
      </c>
      <c r="E5" s="75" t="inlineStr">
        <is>
          <t>Где исправить</t>
        </is>
      </c>
    </row>
    <row r="6" ht="30" customHeight="1">
      <c r="A6" s="81" t="n">
        <v>1</v>
      </c>
      <c r="B6" s="83" t="inlineStr">
        <is>
          <t>Цена выше закупочной стоимости и логистики</t>
        </is>
      </c>
      <c r="C6" s="81" t="inlineStr">
        <is>
          <t>OK</t>
        </is>
      </c>
      <c r="D6" s="81">
        <f>IF('Параметры'!B8&gt;'Параметры'!B9+'Параметры'!B11,"OK","ПРОВЕРИТЬ")</f>
        <v/>
      </c>
      <c r="E6" s="83" t="inlineStr">
        <is>
          <t>Параметры!B8:B11</t>
        </is>
      </c>
    </row>
    <row r="7" ht="30" customHeight="1">
      <c r="A7" s="82" t="n">
        <v>2</v>
      </c>
      <c r="B7" s="84" t="inlineStr">
        <is>
          <t>Возвраты и налог в диапазоне 0–100%</t>
        </is>
      </c>
      <c r="C7" s="82" t="inlineStr">
        <is>
          <t>OK</t>
        </is>
      </c>
      <c r="D7" s="82">
        <f>IF(AND('Параметры'!B10&gt;=0,'Параметры'!B10&lt;1,'Параметры'!B14&gt;=0,'Параметры'!B14&lt;1),"OK","ПРОВЕРИТЬ")</f>
        <v/>
      </c>
      <c r="E7" s="84" t="inlineStr">
        <is>
          <t>Параметры!B10, B14</t>
        </is>
      </c>
    </row>
    <row r="8" ht="30" customHeight="1">
      <c r="A8" s="82" t="n">
        <v>3</v>
      </c>
      <c r="B8" s="84" t="inlineStr">
        <is>
          <t>Операционный денежный поток за год неотрицателен</t>
        </is>
      </c>
      <c r="C8" s="82" t="inlineStr">
        <is>
          <t>OK</t>
        </is>
      </c>
      <c r="D8" s="82">
        <f>IF(SUM('Модель'!B23:M23)&gt;=0,"OK","ПРОВЕРИТЬ")</f>
        <v/>
      </c>
      <c r="E8" s="84" t="inlineStr">
        <is>
          <t>Маржа, расходы или оборотный капитал</t>
        </is>
      </c>
    </row>
    <row r="11" ht="32" customHeight="1">
      <c r="B11" s="97" t="inlineStr">
        <is>
          <t>MODEL STATUS</t>
        </is>
      </c>
      <c r="C11" s="99" t="n"/>
      <c r="D11" s="94">
        <f>IF(COUNTIF(D6:D8,"ПРОВЕРИТЬ")=0,"PASS","FAIL")</f>
        <v/>
      </c>
    </row>
  </sheetData>
  <mergeCells count="3">
    <mergeCell ref="B11:C11"/>
    <mergeCell ref="A1:E2"/>
    <mergeCell ref="A3:E3"/>
  </mergeCells>
  <conditionalFormatting sqref="D6:D8">
    <cfRule type="containsText" priority="1" operator="containsText" dxfId="0" text="OK"/>
    <cfRule type="containsText" priority="2" operator="containsText" dxfId="0" text="PASS"/>
    <cfRule type="containsText" priority="3" operator="containsText" dxfId="2" text="ПРОВЕРИТЬ"/>
    <cfRule type="containsText" priority="4" operator="containsText" dxfId="2" text="FAIL"/>
  </conditionalFormatting>
  <conditionalFormatting sqref="D11">
    <cfRule type="containsText" priority="5" operator="containsText" dxfId="0" text="OK"/>
    <cfRule type="containsText" priority="6" operator="containsText" dxfId="0" text="PASS"/>
    <cfRule type="containsText" priority="7" operator="containsText" dxfId="2" text="ПРОВЕРИТЬ"/>
    <cfRule type="containsText" priority="8" operator="containsText" dxfId="2" text="FAIL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</Application>
  <AppVersion>3.1</AppVersion>
  <Company>Finspect</Company>
  <Manager>Артём Высоцкий</Manager>
</Properties>
</file>

<file path=docProps/core.xml><?xml version="1.0" encoding="utf-8"?>
<cp:coreProperties xmlns:cp="http://schemas.openxmlformats.org/package/2006/metadata/core-properties">
  <dc:creator xmlns:dc="http://purl.org/dc/elements/1.1/">Finspect</dc:creator>
  <dc:title xmlns:dc="http://purl.org/dc/elements/1.1/">Finspect_Финансовая_модель_торговой_компании</dc:title>
  <dc:description xmlns:dc="http://purl.org/dc/elements/1.1/">Подготовлено Finspect. © Finspect, finspect.ru. Материал информационный, аудиторским заключением не является.</dc:description>
  <dc:subject xmlns:dc="http://purl.org/dc/elements/1.1/">Инструмент для собственника бизнеса</dc:subject>
  <dc:identifier xmlns:dc="http://purl.org/dc/elements/1.1/">finspect.ru</dc:identifier>
  <dc:language xmlns:dc="http://purl.org/dc/elements/1.1/">ru-RU</dc:language>
  <dcterms:created xmlns:dcterms="http://purl.org/dc/terms/" xmlns:xsi="http://www.w3.org/2001/XMLSchema-instance" xsi:type="dcterms:W3CDTF">2026-07-29T09:39:19Z</dcterms:created>
  <dcterms:modified xmlns:dcterms="http://purl.org/dc/terms/" xmlns:xsi="http://www.w3.org/2001/XMLSchema-instance" xsi:type="dcterms:W3CDTF">2026-07-29T09:39:19Z</dcterms:modified>
  <cp:lastModifiedBy>Finspect</cp:lastModifiedBy>
  <cp:category>Инструменты Finspect</cp:category>
  <cp:revision>1</cp:revision>
  <cp:keywords>финансовый контроль, управленческая отчётность, Finspect</cp:keywords>
</cp:coreProperties>
</file>