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ОПиУ" sheetId="2" state="visible" r:id="rId2"/>
    <sheet xmlns:r="http://schemas.openxmlformats.org/officeDocument/2006/relationships" name="Контроль" sheetId="3" state="visible" r:id="rId3"/>
  </sheets>
  <definedNames/>
</workbook>
</file>

<file path=xl/styles.xml><?xml version="1.0" encoding="utf-8"?>
<styleSheet xmlns="http://schemas.openxmlformats.org/spreadsheetml/2006/main">
  <numFmts count="2">
    <numFmt numFmtId="164" formatCode="#,##0 &quot;₽&quot;"/>
    <numFmt numFmtId="165" formatCode="0.0%"/>
  </numFmts>
  <fonts count="12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b val="1"/>
      <color rgb="FF9D2B2B"/>
      <sz val="14"/>
    </font>
    <font>
      <name val="Arial"/>
      <b val="1"/>
      <color rgb="FF9D2B2B"/>
      <sz val="10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22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right style="medium">
        <color rgb="FF9D2B2B"/>
      </right>
      <top style="medium">
        <color rgb="FF9D2B2B"/>
      </top>
    </border>
    <border>
      <left style="medium">
        <color rgb="FF9D2B2B"/>
      </left>
      <right style="medium">
        <color rgb="FF9D2B2B"/>
      </right>
    </border>
    <border>
      <left style="medium">
        <color rgb="FF9D2B2B"/>
      </left>
      <right style="medium">
        <color rgb="FF9D2B2B"/>
      </right>
      <bottom style="medium">
        <color rgb="FF9D2B2B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38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0" fontId="4" fillId="0" borderId="11" pivotButton="0" quotePrefix="0" xfId="0"/>
    <xf numFmtId="0" fontId="4" fillId="0" borderId="13" pivotButton="0" quotePrefix="0" xfId="0"/>
    <xf numFmtId="0" fontId="4" fillId="0" borderId="11" applyAlignment="1" pivotButton="0" quotePrefix="0" xfId="0">
      <alignment vertical="center"/>
    </xf>
    <xf numFmtId="0" fontId="4" fillId="0" borderId="13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0" fontId="10" fillId="3" borderId="0" pivotButton="0" quotePrefix="0" xfId="0"/>
    <xf numFmtId="0" fontId="10" fillId="3" borderId="14" pivotButton="0" quotePrefix="0" xfId="0"/>
    <xf numFmtId="0" fontId="10" fillId="3" borderId="15" pivotButton="0" quotePrefix="0" xfId="0"/>
    <xf numFmtId="0" fontId="10" fillId="3" borderId="16" pivotButton="0" quotePrefix="0" xfId="0"/>
    <xf numFmtId="0" fontId="10" fillId="3" borderId="14" applyAlignment="1" pivotButton="0" quotePrefix="0" xfId="0">
      <alignment horizontal="center"/>
    </xf>
    <xf numFmtId="0" fontId="10" fillId="3" borderId="15" applyAlignment="1" pivotButton="0" quotePrefix="0" xfId="0">
      <alignment horizontal="center"/>
    </xf>
    <xf numFmtId="0" fontId="10" fillId="3" borderId="16" applyAlignment="1" pivotButton="0" quotePrefix="0" xfId="0">
      <alignment horizontal="center"/>
    </xf>
    <xf numFmtId="0" fontId="10" fillId="3" borderId="14" applyAlignment="1" pivotButton="0" quotePrefix="0" xfId="0">
      <alignment horizontal="center" vertical="center"/>
    </xf>
    <xf numFmtId="0" fontId="10" fillId="3" borderId="15" applyAlignment="1" pivotButton="0" quotePrefix="0" xfId="0">
      <alignment horizontal="center" vertical="center"/>
    </xf>
    <xf numFmtId="0" fontId="10" fillId="3" borderId="16" applyAlignment="1" pivotButton="0" quotePrefix="0" xfId="0">
      <alignment horizontal="center" vertical="center"/>
    </xf>
    <xf numFmtId="164" fontId="10" fillId="3" borderId="14" applyAlignment="1" pivotButton="0" quotePrefix="0" xfId="0">
      <alignment horizontal="center" vertical="center"/>
    </xf>
    <xf numFmtId="164" fontId="10" fillId="3" borderId="15" applyAlignment="1" pivotButton="0" quotePrefix="0" xfId="0">
      <alignment horizontal="center" vertical="center"/>
    </xf>
    <xf numFmtId="165" fontId="10" fillId="3" borderId="16" applyAlignment="1" pivotButton="0" quotePrefix="0" xfId="0">
      <alignment horizontal="center" vertical="center"/>
    </xf>
    <xf numFmtId="0" fontId="4" fillId="4" borderId="13" applyAlignment="1" pivotButton="0" quotePrefix="0" xfId="0">
      <alignment vertical="center"/>
    </xf>
    <xf numFmtId="164" fontId="4" fillId="4" borderId="1" applyAlignment="1" pivotButton="0" quotePrefix="0" xfId="0">
      <alignment vertical="center"/>
    </xf>
    <xf numFmtId="164" fontId="10" fillId="4" borderId="15" applyAlignment="1" pivotButton="0" quotePrefix="0" xfId="0">
      <alignment horizontal="center" vertical="center"/>
    </xf>
    <xf numFmtId="0" fontId="3" fillId="4" borderId="13" applyAlignment="1" pivotButton="0" quotePrefix="0" xfId="0">
      <alignment vertical="center"/>
    </xf>
    <xf numFmtId="164" fontId="3" fillId="4" borderId="1" applyAlignment="1" pivotButton="0" quotePrefix="0" xfId="0">
      <alignment vertical="center"/>
    </xf>
    <xf numFmtId="164" fontId="3" fillId="4" borderId="15" applyAlignment="1" pivotButton="0" quotePrefix="0" xfId="0">
      <alignment horizontal="center" vertical="center"/>
    </xf>
    <xf numFmtId="0" fontId="3" fillId="4" borderId="1" applyAlignment="1" pivotButton="0" quotePrefix="0" xfId="0">
      <alignment vertical="center"/>
    </xf>
    <xf numFmtId="164" fontId="3" fillId="4" borderId="1" applyAlignment="1" pivotButton="0" quotePrefix="0" xfId="0">
      <alignment horizontal="center" vertical="center"/>
    </xf>
    <xf numFmtId="0" fontId="4" fillId="3" borderId="13" applyAlignment="1" pivotButton="0" quotePrefix="0" xfId="0">
      <alignment vertical="center"/>
    </xf>
    <xf numFmtId="164" fontId="4" fillId="3" borderId="1" applyAlignment="1" pivotButton="0" quotePrefix="0" xfId="0">
      <alignment vertical="center"/>
    </xf>
    <xf numFmtId="0" fontId="11" fillId="3" borderId="13" applyAlignment="1" pivotButton="0" quotePrefix="0" xfId="0">
      <alignment vertical="center"/>
    </xf>
    <xf numFmtId="164" fontId="11" fillId="3" borderId="1" applyAlignment="1" pivotButton="0" quotePrefix="0" xfId="0">
      <alignment vertical="center"/>
    </xf>
    <xf numFmtId="164" fontId="11" fillId="3" borderId="15" applyAlignment="1" pivotButton="0" quotePrefix="0" xfId="0">
      <alignment horizontal="center" vertical="center"/>
    </xf>
    <xf numFmtId="0" fontId="11" fillId="3" borderId="1" applyAlignment="1" pivotButton="0" quotePrefix="0" xfId="0">
      <alignment vertical="center"/>
    </xf>
    <xf numFmtId="164" fontId="11" fillId="3" borderId="1" applyAlignment="1" pivotButton="0" quotePrefix="0" xfId="0">
      <alignment horizontal="center" vertical="center"/>
    </xf>
    <xf numFmtId="0" fontId="4" fillId="0" borderId="11" applyAlignment="1" pivotButton="0" quotePrefix="0" xfId="0">
      <alignment vertical="center" wrapText="1"/>
    </xf>
    <xf numFmtId="0" fontId="4" fillId="0" borderId="13" applyAlignment="1" pivotButton="0" quotePrefix="0" xfId="0">
      <alignment vertical="center" wrapText="1"/>
    </xf>
    <xf numFmtId="0" fontId="10" fillId="3" borderId="17" pivotButton="0" quotePrefix="0" xfId="0"/>
    <xf numFmtId="0" fontId="10" fillId="3" borderId="17" applyAlignment="1" pivotButton="0" quotePrefix="0" xfId="0">
      <alignment horizontal="center"/>
    </xf>
    <xf numFmtId="0" fontId="10" fillId="3" borderId="17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18" pivotButton="0" quotePrefix="0" xfId="0"/>
    <xf numFmtId="0" fontId="5" fillId="5" borderId="19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164" fontId="10" fillId="3" borderId="14" applyAlignment="1" pivotButton="0" quotePrefix="0" xfId="0">
      <alignment horizontal="center" vertical="center"/>
    </xf>
    <xf numFmtId="164" fontId="10" fillId="3" borderId="15" applyAlignment="1" pivotButton="0" quotePrefix="0" xfId="0">
      <alignment horizontal="center" vertical="center"/>
    </xf>
    <xf numFmtId="164" fontId="3" fillId="4" borderId="1" applyAlignment="1" pivotButton="0" quotePrefix="0" xfId="0">
      <alignment vertical="center"/>
    </xf>
    <xf numFmtId="164" fontId="3" fillId="4" borderId="1" applyAlignment="1" pivotButton="0" quotePrefix="0" xfId="0">
      <alignment horizontal="center" vertical="center"/>
    </xf>
    <xf numFmtId="164" fontId="11" fillId="3" borderId="1" applyAlignment="1" pivotButton="0" quotePrefix="0" xfId="0">
      <alignment vertical="center"/>
    </xf>
    <xf numFmtId="164" fontId="11" fillId="3" borderId="1" applyAlignment="1" pivotButton="0" quotePrefix="0" xfId="0">
      <alignment horizontal="center" vertical="center"/>
    </xf>
    <xf numFmtId="165" fontId="4" fillId="0" borderId="1" applyAlignment="1" pivotButton="0" quotePrefix="0" xfId="0">
      <alignment vertical="center"/>
    </xf>
    <xf numFmtId="165" fontId="10" fillId="3" borderId="16" applyAlignment="1" pivotButton="0" quotePrefix="0" xfId="0">
      <alignment horizontal="center" vertical="center"/>
    </xf>
  </cellXfs>
  <cellStyles count="1">
    <cellStyle name="Normal" xfId="0"/>
  </cellStyles>
  <dxfs count="8"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Выручка, EBITDA и чистая прибыль, ₽</a:t>
            </a:r>
          </a:p>
        </rich>
      </tx>
    </title>
    <plotArea>
      <lineChart>
        <grouping val="standard"/>
        <ser>
          <idx val="0"/>
          <order val="0"/>
          <tx>
            <v>Выручка</v>
          </tx>
          <spPr>
            <a:solidFill xmlns:a="http://schemas.openxmlformats.org/drawingml/2006/main">
              <a:srgbClr val="0B0A09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'ОПиУ'!$B$5:$M$5</f>
              <strCache>
                <ptCount val="0"/>
              </strCache>
            </strRef>
          </cat>
          <val>
            <numRef>
              <f>'ОПиУ'!$B$6:$M$6</f>
              <numCache>
                <formatCode>#,##0</formatCode>
                <ptCount val="0"/>
              </numCache>
            </numRef>
          </val>
        </ser>
        <ser>
          <idx val="1"/>
          <order val="1"/>
          <tx>
            <v>EBITDA</v>
          </tx>
          <spPr>
            <a:solidFill xmlns:a="http://schemas.openxmlformats.org/drawingml/2006/main">
              <a:srgbClr val="B83B3B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'ОПиУ'!$B$5:$M$5</f>
              <strCache>
                <ptCount val="0"/>
              </strCache>
            </strRef>
          </cat>
          <val>
            <numRef>
              <f>'ОПиУ'!$B$12:$M$12</f>
              <numCache>
                <formatCode>#,##0</formatCode>
                <ptCount val="0"/>
              </numCache>
            </numRef>
          </val>
        </ser>
        <ser>
          <idx val="2"/>
          <order val="2"/>
          <tx>
            <v>Чистая прибыль</v>
          </tx>
          <spPr>
            <a:solidFill xmlns:a="http://schemas.openxmlformats.org/drawingml/2006/main">
              <a:srgbClr val="5A8F4A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'ОПиУ'!$B$5:$M$5</f>
              <strCache>
                <ptCount val="0"/>
              </strCache>
            </strRef>
          </cat>
          <val>
            <numRef>
              <f>'ОПиУ'!$B$18:$M$18</f>
              <numCache>
                <formatCode>#,##0</formatCode>
                <ptCount val="0"/>
              </numCache>
            </numRef>
          </val>
        </ser>
        <axId val="48650112"/>
        <axId val="48672768"/>
      </line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  <a:r>
              <a:t/>
            </a:r>
          </a:p>
        </txPr>
        <crossAx val="48672768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,##0" sourceLinked="0"/>
        <majorTickMark val="none"/>
        <minorTickMark val="none"/>
        <crossAx val="48650112"/>
        <crossBetween val="between"/>
      </valAx>
    </plotArea>
    <legend>
      <legendPos val="b"/>
      <overlay val="0"/>
    </legend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596acb55-d9a6-4c58-b5a7-7e6ab54ea3ae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>
    <from>
      <col>0</col>
      <colOff>0</colOff>
      <row>21</row>
      <rowOff>0</rowOff>
    </from>
    <to>
      <col>14</col>
      <colOff>0</colOff>
      <row>39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Отчёт о прибылях и убытках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Формирует помесячный управленческий ОПиУ с маржинальной прибылью, EBITDA и чистой прибылью.</t>
        </is>
      </c>
      <c r="C5" s="116" t="n"/>
      <c r="D5" s="116" t="n"/>
      <c r="E5" s="116" t="n"/>
      <c r="F5" s="117" t="n"/>
    </row>
    <row r="6">
      <c r="A6" s="13" t="inlineStr">
        <is>
          <t>Что вводить</t>
        </is>
      </c>
      <c r="B6" s="17" t="inlineStr">
        <is>
          <t>Выручка, себестоимость, коммерческие, административные, прочие расходы, амортизация и проценты.</t>
        </is>
      </c>
      <c r="C6" s="116" t="n"/>
      <c r="D6" s="116" t="n"/>
      <c r="E6" s="116" t="n"/>
      <c r="F6" s="117" t="n"/>
    </row>
    <row r="7">
      <c r="A7" s="13" t="inlineStr">
        <is>
          <t>Что получите</t>
        </is>
      </c>
      <c r="B7" s="17" t="inlineStr">
        <is>
          <t>Маржа, EBITDA, операционная и чистая прибыль за месяц и год.</t>
        </is>
      </c>
      <c r="C7" s="116" t="n"/>
      <c r="D7" s="116" t="n"/>
      <c r="E7" s="116" t="n"/>
      <c r="F7" s="117" t="n"/>
    </row>
    <row r="8">
      <c r="A8" s="13" t="inlineStr">
        <is>
          <t>Периодичность</t>
        </is>
      </c>
      <c r="B8" s="17" t="inlineStr">
        <is>
          <t>Ежемесячно после закрытия периода.</t>
        </is>
      </c>
      <c r="C8" s="116" t="n"/>
      <c r="D8" s="116" t="n"/>
      <c r="E8" s="116" t="n"/>
      <c r="F8" s="117" t="n"/>
    </row>
    <row r="9">
      <c r="A9" s="13" t="inlineStr">
        <is>
          <t>Версия</t>
        </is>
      </c>
      <c r="B9" s="17" t="inlineStr">
        <is>
          <t>1.0 • 2026-07-29</t>
        </is>
      </c>
      <c r="C9" s="116" t="n"/>
      <c r="D9" s="116" t="n"/>
      <c r="E9" s="116" t="n"/>
      <c r="F9" s="117" t="n"/>
    </row>
    <row r="11" ht="24" customHeight="1">
      <c r="A11" s="118" t="inlineStr">
        <is>
          <t>Порядок работы</t>
        </is>
      </c>
      <c r="B11" s="119" t="n"/>
      <c r="C11" s="119" t="n"/>
      <c r="D11" s="119" t="n"/>
      <c r="E11" s="119" t="n"/>
      <c r="F11" s="120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116" t="n"/>
      <c r="D12" s="116" t="n"/>
      <c r="E12" s="116" t="n"/>
      <c r="F12" s="117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116" t="n"/>
      <c r="D13" s="116" t="n"/>
      <c r="E13" s="116" t="n"/>
      <c r="F13" s="117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116" t="n"/>
      <c r="D14" s="116" t="n"/>
      <c r="E14" s="116" t="n"/>
      <c r="F14" s="117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116" t="n"/>
      <c r="D15" s="116" t="n"/>
      <c r="E15" s="116" t="n"/>
      <c r="F15" s="117" t="n"/>
    </row>
    <row r="17" ht="24" customHeight="1">
      <c r="A17" s="118" t="inlineStr">
        <is>
          <t>Легенда</t>
        </is>
      </c>
      <c r="B17" s="119" t="n"/>
      <c r="C17" s="119" t="n"/>
      <c r="D17" s="119" t="n"/>
      <c r="E17" s="119" t="n"/>
      <c r="F17" s="120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116" t="n"/>
      <c r="D18" s="116" t="n"/>
      <c r="E18" s="116" t="n"/>
      <c r="F18" s="117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116" t="n"/>
      <c r="D19" s="116" t="n"/>
      <c r="E19" s="116" t="n"/>
      <c r="F19" s="117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116" t="n"/>
      <c r="D20" s="116" t="n"/>
      <c r="E20" s="116" t="n"/>
      <c r="F20" s="117" t="n"/>
    </row>
    <row r="22">
      <c r="A22" s="121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122" t="n"/>
      <c r="C22" s="122" t="n"/>
      <c r="D22" s="122" t="n"/>
      <c r="E22" s="122" t="n"/>
      <c r="F22" s="123" t="n"/>
    </row>
    <row r="23">
      <c r="A23" s="124" t="n"/>
      <c r="F23" s="125" t="n"/>
    </row>
    <row r="24">
      <c r="A24" s="126" t="n"/>
      <c r="B24" s="127" t="n"/>
      <c r="C24" s="127" t="n"/>
      <c r="D24" s="127" t="n"/>
      <c r="E24" s="127" t="n"/>
      <c r="F24" s="128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6" customWidth="1" min="14" max="14"/>
  </cols>
  <sheetData>
    <row r="1" ht="28" customHeight="1">
      <c r="A1" s="5" t="inlineStr">
        <is>
          <t>FINSPECT • Отчёт о прибылях и убытках</t>
        </is>
      </c>
    </row>
    <row r="2" ht="28" customHeight="1"/>
    <row r="3" ht="30" customHeight="1">
      <c r="A3" s="9" t="inlineStr">
        <is>
          <t>Введите факт по строкам с жёлтой заливкой</t>
        </is>
      </c>
    </row>
    <row r="5" ht="28" customHeight="1">
      <c r="A5" s="75" t="inlineStr">
        <is>
          <t>Статья</t>
        </is>
      </c>
      <c r="B5" s="75" t="inlineStr">
        <is>
          <t>Янв</t>
        </is>
      </c>
      <c r="C5" s="75" t="inlineStr">
        <is>
          <t>Фев</t>
        </is>
      </c>
      <c r="D5" s="75" t="inlineStr">
        <is>
          <t>Мар</t>
        </is>
      </c>
      <c r="E5" s="75" t="inlineStr">
        <is>
          <t>Апр</t>
        </is>
      </c>
      <c r="F5" s="75" t="inlineStr">
        <is>
          <t>Май</t>
        </is>
      </c>
      <c r="G5" s="75" t="inlineStr">
        <is>
          <t>Июн</t>
        </is>
      </c>
      <c r="H5" s="75" t="inlineStr">
        <is>
          <t>Июл</t>
        </is>
      </c>
      <c r="I5" s="75" t="inlineStr">
        <is>
          <t>Авг</t>
        </is>
      </c>
      <c r="J5" s="75" t="inlineStr">
        <is>
          <t>Сен</t>
        </is>
      </c>
      <c r="K5" s="75" t="inlineStr">
        <is>
          <t>Окт</t>
        </is>
      </c>
      <c r="L5" s="75" t="inlineStr">
        <is>
          <t>Ноя</t>
        </is>
      </c>
      <c r="M5" s="75" t="inlineStr">
        <is>
          <t>Дек</t>
        </is>
      </c>
      <c r="N5" s="75" t="inlineStr">
        <is>
          <t>Итого</t>
        </is>
      </c>
    </row>
    <row r="6" ht="32" customHeight="1">
      <c r="A6" s="79" t="inlineStr">
        <is>
          <t>Выручка</t>
        </is>
      </c>
      <c r="B6" s="129" t="n">
        <v>1680000</v>
      </c>
      <c r="C6" s="129" t="n">
        <v>1695000</v>
      </c>
      <c r="D6" s="129" t="n">
        <v>1710000</v>
      </c>
      <c r="E6" s="129" t="n">
        <v>1725000</v>
      </c>
      <c r="F6" s="129" t="n">
        <v>1740000</v>
      </c>
      <c r="G6" s="129" t="n">
        <v>1755000</v>
      </c>
      <c r="H6" s="129" t="n">
        <v>1770000</v>
      </c>
      <c r="I6" s="129" t="n">
        <v>1785000</v>
      </c>
      <c r="J6" s="129" t="n">
        <v>1800000</v>
      </c>
      <c r="K6" s="129" t="n">
        <v>1815000</v>
      </c>
      <c r="L6" s="129" t="n">
        <v>1830000</v>
      </c>
      <c r="M6" s="129" t="n">
        <v>1845000</v>
      </c>
      <c r="N6" s="130">
        <f>SUM(B6:M6)</f>
        <v/>
      </c>
    </row>
    <row r="7" ht="32" customHeight="1">
      <c r="A7" s="80" t="inlineStr">
        <is>
          <t>Себестоимость продаж</t>
        </is>
      </c>
      <c r="B7" s="129" t="n">
        <v>1560000</v>
      </c>
      <c r="C7" s="129" t="n">
        <v>1575000</v>
      </c>
      <c r="D7" s="129" t="n">
        <v>1590000</v>
      </c>
      <c r="E7" s="129" t="n">
        <v>1605000</v>
      </c>
      <c r="F7" s="129" t="n">
        <v>1620000</v>
      </c>
      <c r="G7" s="129" t="n">
        <v>1635000</v>
      </c>
      <c r="H7" s="129" t="n">
        <v>1650000</v>
      </c>
      <c r="I7" s="129" t="n">
        <v>1665000</v>
      </c>
      <c r="J7" s="129" t="n">
        <v>1680000</v>
      </c>
      <c r="K7" s="129" t="n">
        <v>1695000</v>
      </c>
      <c r="L7" s="129" t="n">
        <v>1710000</v>
      </c>
      <c r="M7" s="129" t="n">
        <v>1725000</v>
      </c>
      <c r="N7" s="131">
        <f>SUM(B7:M7)</f>
        <v/>
      </c>
    </row>
    <row r="8" ht="32" customHeight="1">
      <c r="A8" s="102" t="inlineStr">
        <is>
          <t>Валовая прибыль</t>
        </is>
      </c>
      <c r="B8" s="132">
        <f>B6-B7</f>
        <v/>
      </c>
      <c r="C8" s="132">
        <f>C6-C7</f>
        <v/>
      </c>
      <c r="D8" s="132">
        <f>D6-D7</f>
        <v/>
      </c>
      <c r="E8" s="132">
        <f>E6-E7</f>
        <v/>
      </c>
      <c r="F8" s="132">
        <f>F6-F7</f>
        <v/>
      </c>
      <c r="G8" s="132">
        <f>G6-G7</f>
        <v/>
      </c>
      <c r="H8" s="132">
        <f>H6-H7</f>
        <v/>
      </c>
      <c r="I8" s="132">
        <f>I6-I7</f>
        <v/>
      </c>
      <c r="J8" s="132">
        <f>J6-J7</f>
        <v/>
      </c>
      <c r="K8" s="132">
        <f>K6-K7</f>
        <v/>
      </c>
      <c r="L8" s="132">
        <f>L6-L7</f>
        <v/>
      </c>
      <c r="M8" s="132">
        <f>M6-M7</f>
        <v/>
      </c>
      <c r="N8" s="133">
        <f>SUM(B8:M8)</f>
        <v/>
      </c>
    </row>
    <row r="9" ht="32" customHeight="1">
      <c r="A9" s="80" t="inlineStr">
        <is>
          <t>Коммерческие расходы</t>
        </is>
      </c>
      <c r="B9" s="129" t="n">
        <v>1320000</v>
      </c>
      <c r="C9" s="129" t="n">
        <v>1335000</v>
      </c>
      <c r="D9" s="129" t="n">
        <v>1350000</v>
      </c>
      <c r="E9" s="129" t="n">
        <v>1365000</v>
      </c>
      <c r="F9" s="129" t="n">
        <v>1380000</v>
      </c>
      <c r="G9" s="129" t="n">
        <v>1395000</v>
      </c>
      <c r="H9" s="129" t="n">
        <v>1410000</v>
      </c>
      <c r="I9" s="129" t="n">
        <v>1425000</v>
      </c>
      <c r="J9" s="129" t="n">
        <v>1440000</v>
      </c>
      <c r="K9" s="129" t="n">
        <v>1455000</v>
      </c>
      <c r="L9" s="129" t="n">
        <v>1470000</v>
      </c>
      <c r="M9" s="129" t="n">
        <v>1485000</v>
      </c>
      <c r="N9" s="131">
        <f>SUM(B9:M9)</f>
        <v/>
      </c>
    </row>
    <row r="10" ht="32" customHeight="1">
      <c r="A10" s="80" t="inlineStr">
        <is>
          <t>Административные расходы</t>
        </is>
      </c>
      <c r="B10" s="129" t="n">
        <v>1200000</v>
      </c>
      <c r="C10" s="129" t="n">
        <v>1215000</v>
      </c>
      <c r="D10" s="129" t="n">
        <v>1230000</v>
      </c>
      <c r="E10" s="129" t="n">
        <v>1245000</v>
      </c>
      <c r="F10" s="129" t="n">
        <v>1260000</v>
      </c>
      <c r="G10" s="129" t="n">
        <v>1275000</v>
      </c>
      <c r="H10" s="129" t="n">
        <v>1290000</v>
      </c>
      <c r="I10" s="129" t="n">
        <v>1305000</v>
      </c>
      <c r="J10" s="129" t="n">
        <v>1320000</v>
      </c>
      <c r="K10" s="129" t="n">
        <v>1335000</v>
      </c>
      <c r="L10" s="129" t="n">
        <v>1350000</v>
      </c>
      <c r="M10" s="129" t="n">
        <v>1365000</v>
      </c>
      <c r="N10" s="131">
        <f>SUM(B10:M10)</f>
        <v/>
      </c>
    </row>
    <row r="11" ht="32" customHeight="1">
      <c r="A11" s="80" t="inlineStr">
        <is>
          <t>Прочие операционные расходы</t>
        </is>
      </c>
      <c r="B11" s="129" t="n">
        <v>1080000</v>
      </c>
      <c r="C11" s="129" t="n">
        <v>1095000</v>
      </c>
      <c r="D11" s="129" t="n">
        <v>1110000</v>
      </c>
      <c r="E11" s="129" t="n">
        <v>1125000</v>
      </c>
      <c r="F11" s="129" t="n">
        <v>1140000</v>
      </c>
      <c r="G11" s="129" t="n">
        <v>1155000</v>
      </c>
      <c r="H11" s="129" t="n">
        <v>1170000</v>
      </c>
      <c r="I11" s="129" t="n">
        <v>1185000</v>
      </c>
      <c r="J11" s="129" t="n">
        <v>1200000</v>
      </c>
      <c r="K11" s="129" t="n">
        <v>1215000</v>
      </c>
      <c r="L11" s="129" t="n">
        <v>1230000</v>
      </c>
      <c r="M11" s="129" t="n">
        <v>1245000</v>
      </c>
      <c r="N11" s="131">
        <f>SUM(B11:M11)</f>
        <v/>
      </c>
    </row>
    <row r="12" ht="32" customHeight="1">
      <c r="A12" s="109" t="inlineStr">
        <is>
          <t>EBITDA</t>
        </is>
      </c>
      <c r="B12" s="134">
        <f>B8-SUM(B9:B11)</f>
        <v/>
      </c>
      <c r="C12" s="134">
        <f>C8-SUM(C9:C11)</f>
        <v/>
      </c>
      <c r="D12" s="134">
        <f>D8-SUM(D9:D11)</f>
        <v/>
      </c>
      <c r="E12" s="134">
        <f>E8-SUM(E9:E11)</f>
        <v/>
      </c>
      <c r="F12" s="134">
        <f>F8-SUM(F9:F11)</f>
        <v/>
      </c>
      <c r="G12" s="134">
        <f>G8-SUM(G9:G11)</f>
        <v/>
      </c>
      <c r="H12" s="134">
        <f>H8-SUM(H9:H11)</f>
        <v/>
      </c>
      <c r="I12" s="134">
        <f>I8-SUM(I9:I11)</f>
        <v/>
      </c>
      <c r="J12" s="134">
        <f>J8-SUM(J9:J11)</f>
        <v/>
      </c>
      <c r="K12" s="134">
        <f>K8-SUM(K9:K11)</f>
        <v/>
      </c>
      <c r="L12" s="134">
        <f>L8-SUM(L9:L11)</f>
        <v/>
      </c>
      <c r="M12" s="134">
        <f>M8-SUM(M9:M11)</f>
        <v/>
      </c>
      <c r="N12" s="135">
        <f>SUM(B12:M12)</f>
        <v/>
      </c>
    </row>
    <row r="13" ht="32" customHeight="1">
      <c r="A13" s="80" t="inlineStr">
        <is>
          <t>Амортизация</t>
        </is>
      </c>
      <c r="B13" s="129" t="n">
        <v>840000</v>
      </c>
      <c r="C13" s="129" t="n">
        <v>855000</v>
      </c>
      <c r="D13" s="129" t="n">
        <v>870000</v>
      </c>
      <c r="E13" s="129" t="n">
        <v>885000</v>
      </c>
      <c r="F13" s="129" t="n">
        <v>900000</v>
      </c>
      <c r="G13" s="129" t="n">
        <v>915000</v>
      </c>
      <c r="H13" s="129" t="n">
        <v>930000</v>
      </c>
      <c r="I13" s="129" t="n">
        <v>945000</v>
      </c>
      <c r="J13" s="129" t="n">
        <v>960000</v>
      </c>
      <c r="K13" s="129" t="n">
        <v>975000</v>
      </c>
      <c r="L13" s="129" t="n">
        <v>990000</v>
      </c>
      <c r="M13" s="129" t="n">
        <v>1005000</v>
      </c>
      <c r="N13" s="131">
        <f>SUM(B13:M13)</f>
        <v/>
      </c>
    </row>
    <row r="14" ht="32" customHeight="1">
      <c r="A14" s="102" t="inlineStr">
        <is>
          <t>EBIT</t>
        </is>
      </c>
      <c r="B14" s="132">
        <f>B12-B13</f>
        <v/>
      </c>
      <c r="C14" s="132">
        <f>C12-C13</f>
        <v/>
      </c>
      <c r="D14" s="132">
        <f>D12-D13</f>
        <v/>
      </c>
      <c r="E14" s="132">
        <f>E12-E13</f>
        <v/>
      </c>
      <c r="F14" s="132">
        <f>F12-F13</f>
        <v/>
      </c>
      <c r="G14" s="132">
        <f>G12-G13</f>
        <v/>
      </c>
      <c r="H14" s="132">
        <f>H12-H13</f>
        <v/>
      </c>
      <c r="I14" s="132">
        <f>I12-I13</f>
        <v/>
      </c>
      <c r="J14" s="132">
        <f>J12-J13</f>
        <v/>
      </c>
      <c r="K14" s="132">
        <f>K12-K13</f>
        <v/>
      </c>
      <c r="L14" s="132">
        <f>L12-L13</f>
        <v/>
      </c>
      <c r="M14" s="132">
        <f>M12-M13</f>
        <v/>
      </c>
      <c r="N14" s="133">
        <f>SUM(B14:M14)</f>
        <v/>
      </c>
    </row>
    <row r="15" ht="32" customHeight="1">
      <c r="A15" s="80" t="inlineStr">
        <is>
          <t>Проценты</t>
        </is>
      </c>
      <c r="B15" s="129" t="n">
        <v>600000</v>
      </c>
      <c r="C15" s="129" t="n">
        <v>615000</v>
      </c>
      <c r="D15" s="129" t="n">
        <v>630000</v>
      </c>
      <c r="E15" s="129" t="n">
        <v>645000</v>
      </c>
      <c r="F15" s="129" t="n">
        <v>660000</v>
      </c>
      <c r="G15" s="129" t="n">
        <v>675000</v>
      </c>
      <c r="H15" s="129" t="n">
        <v>690000</v>
      </c>
      <c r="I15" s="129" t="n">
        <v>705000</v>
      </c>
      <c r="J15" s="129" t="n">
        <v>720000</v>
      </c>
      <c r="K15" s="129" t="n">
        <v>735000</v>
      </c>
      <c r="L15" s="129" t="n">
        <v>750000</v>
      </c>
      <c r="M15" s="129" t="n">
        <v>765000</v>
      </c>
      <c r="N15" s="131">
        <f>SUM(B15:M15)</f>
        <v/>
      </c>
    </row>
    <row r="16" ht="32" customHeight="1">
      <c r="A16" s="102" t="inlineStr">
        <is>
          <t>Прибыль до налога</t>
        </is>
      </c>
      <c r="B16" s="132">
        <f>B14-B15</f>
        <v/>
      </c>
      <c r="C16" s="132">
        <f>C14-C15</f>
        <v/>
      </c>
      <c r="D16" s="132">
        <f>D14-D15</f>
        <v/>
      </c>
      <c r="E16" s="132">
        <f>E14-E15</f>
        <v/>
      </c>
      <c r="F16" s="132">
        <f>F14-F15</f>
        <v/>
      </c>
      <c r="G16" s="132">
        <f>G14-G15</f>
        <v/>
      </c>
      <c r="H16" s="132">
        <f>H14-H15</f>
        <v/>
      </c>
      <c r="I16" s="132">
        <f>I14-I15</f>
        <v/>
      </c>
      <c r="J16" s="132">
        <f>J14-J15</f>
        <v/>
      </c>
      <c r="K16" s="132">
        <f>K14-K15</f>
        <v/>
      </c>
      <c r="L16" s="132">
        <f>L14-L15</f>
        <v/>
      </c>
      <c r="M16" s="132">
        <f>M14-M15</f>
        <v/>
      </c>
      <c r="N16" s="133">
        <f>SUM(B16:M16)</f>
        <v/>
      </c>
    </row>
    <row r="17" ht="32" customHeight="1">
      <c r="A17" s="80" t="inlineStr">
        <is>
          <t>Налог</t>
        </is>
      </c>
      <c r="B17" s="129" t="n">
        <v>360000</v>
      </c>
      <c r="C17" s="129" t="n">
        <v>375000</v>
      </c>
      <c r="D17" s="129" t="n">
        <v>390000</v>
      </c>
      <c r="E17" s="129" t="n">
        <v>405000</v>
      </c>
      <c r="F17" s="129" t="n">
        <v>420000</v>
      </c>
      <c r="G17" s="129" t="n">
        <v>435000</v>
      </c>
      <c r="H17" s="129" t="n">
        <v>450000</v>
      </c>
      <c r="I17" s="129" t="n">
        <v>465000</v>
      </c>
      <c r="J17" s="129" t="n">
        <v>480000</v>
      </c>
      <c r="K17" s="129" t="n">
        <v>495000</v>
      </c>
      <c r="L17" s="129" t="n">
        <v>510000</v>
      </c>
      <c r="M17" s="129" t="n">
        <v>525000</v>
      </c>
      <c r="N17" s="131">
        <f>SUM(B17:M17)</f>
        <v/>
      </c>
    </row>
    <row r="18" ht="32" customHeight="1">
      <c r="A18" s="109" t="inlineStr">
        <is>
          <t>Чистая прибыль</t>
        </is>
      </c>
      <c r="B18" s="134">
        <f>B16-B17</f>
        <v/>
      </c>
      <c r="C18" s="134">
        <f>C16-C17</f>
        <v/>
      </c>
      <c r="D18" s="134">
        <f>D16-D17</f>
        <v/>
      </c>
      <c r="E18" s="134">
        <f>E16-E17</f>
        <v/>
      </c>
      <c r="F18" s="134">
        <f>F16-F17</f>
        <v/>
      </c>
      <c r="G18" s="134">
        <f>G16-G17</f>
        <v/>
      </c>
      <c r="H18" s="134">
        <f>H16-H17</f>
        <v/>
      </c>
      <c r="I18" s="134">
        <f>I16-I17</f>
        <v/>
      </c>
      <c r="J18" s="134">
        <f>J16-J17</f>
        <v/>
      </c>
      <c r="K18" s="134">
        <f>K16-K17</f>
        <v/>
      </c>
      <c r="L18" s="134">
        <f>L16-L17</f>
        <v/>
      </c>
      <c r="M18" s="134">
        <f>M16-M17</f>
        <v/>
      </c>
      <c r="N18" s="135">
        <f>SUM(B18:M18)</f>
        <v/>
      </c>
    </row>
    <row r="19" ht="32" customHeight="1">
      <c r="A19" s="80" t="inlineStr">
        <is>
          <t>Рентабельность по чистой прибыли</t>
        </is>
      </c>
      <c r="B19" s="136">
        <f>IFERROR(B18/B6,0)</f>
        <v/>
      </c>
      <c r="C19" s="136">
        <f>IFERROR(C18/C6,0)</f>
        <v/>
      </c>
      <c r="D19" s="136">
        <f>IFERROR(D18/D6,0)</f>
        <v/>
      </c>
      <c r="E19" s="136">
        <f>IFERROR(E18/E6,0)</f>
        <v/>
      </c>
      <c r="F19" s="136">
        <f>IFERROR(F18/F6,0)</f>
        <v/>
      </c>
      <c r="G19" s="136">
        <f>IFERROR(G18/G6,0)</f>
        <v/>
      </c>
      <c r="H19" s="136">
        <f>IFERROR(H18/H6,0)</f>
        <v/>
      </c>
      <c r="I19" s="136">
        <f>IFERROR(I18/I6,0)</f>
        <v/>
      </c>
      <c r="J19" s="136">
        <f>IFERROR(J18/J6,0)</f>
        <v/>
      </c>
      <c r="K19" s="136">
        <f>IFERROR(K18/K6,0)</f>
        <v/>
      </c>
      <c r="L19" s="136">
        <f>IFERROR(L18/L6,0)</f>
        <v/>
      </c>
      <c r="M19" s="136">
        <f>IFERROR(M18/M6,0)</f>
        <v/>
      </c>
      <c r="N19" s="137">
        <f>IFERROR(N18/N6,0)</f>
        <v/>
      </c>
    </row>
  </sheetData>
  <mergeCells count="2">
    <mergeCell ref="A1:N2"/>
    <mergeCell ref="A3:N3"/>
  </mergeCells>
  <pageMargins left="0.7" right="0.7" top="0.75" bottom="0.75" header="0.3" footer="0.3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79" t="n">
        <v>1</v>
      </c>
      <c r="B6" s="111" t="inlineStr">
        <is>
          <t>Себестоимость не превышает выручку более чем в 2 раза</t>
        </is>
      </c>
      <c r="C6" s="79" t="inlineStr">
        <is>
          <t>OK</t>
        </is>
      </c>
      <c r="D6" s="79">
        <f>IF(SUM('ОПиУ'!B7:M7)&lt;=2*SUM('ОПиУ'!B6:M6),"OK","ПРОВЕРИТЬ")</f>
        <v/>
      </c>
      <c r="E6" s="111" t="inlineStr">
        <is>
          <t>ОПиУ!B6:M7</t>
        </is>
      </c>
    </row>
    <row r="7" ht="30" customHeight="1">
      <c r="A7" s="80" t="n">
        <v>2</v>
      </c>
      <c r="B7" s="112" t="inlineStr">
        <is>
          <t>Годовая валовая прибыль равна выручке минус себестоимость</t>
        </is>
      </c>
      <c r="C7" s="80" t="inlineStr">
        <is>
          <t>OK</t>
        </is>
      </c>
      <c r="D7" s="80">
        <f>IF(ABS('ОПиУ'!N8-('ОПиУ'!N6-'ОПиУ'!N7))&lt;1,"OK","ПРОВЕРИТЬ")</f>
        <v/>
      </c>
      <c r="E7" s="112" t="inlineStr">
        <is>
          <t>Формулы ОПиУ</t>
        </is>
      </c>
    </row>
    <row r="8" ht="30" customHeight="1">
      <c r="A8" s="80" t="n">
        <v>3</v>
      </c>
      <c r="B8" s="112" t="inlineStr">
        <is>
          <t>Нет отрицательных входных расходов</t>
        </is>
      </c>
      <c r="C8" s="80" t="inlineStr">
        <is>
          <t>OK</t>
        </is>
      </c>
      <c r="D8" s="80">
        <f>IF(COUNTIF('ОПиУ'!B7:M7,"&lt;0")+COUNTIF('ОПиУ'!B9:M11,"&lt;0")+COUNTIF('ОПиУ'!B13:M13,"&lt;0")+COUNTIF('ОПиУ'!B15:M15,"&lt;0")+COUNTIF('ОПиУ'!B17:M17,"&lt;0")=0,"OK","ПРОВЕРИТЬ")</f>
        <v/>
      </c>
      <c r="E8" s="112" t="inlineStr">
        <is>
          <t>ОПиУ: входные строки</t>
        </is>
      </c>
    </row>
    <row r="11" ht="32" customHeight="1">
      <c r="B11" s="118" t="inlineStr">
        <is>
          <t>MODEL STATUS</t>
        </is>
      </c>
      <c r="C11" s="120" t="n"/>
      <c r="D11" s="115">
        <f>IF(COUNTIF(D6:D8,"ПРОВЕРИТЬ")=0,"PASS","FAIL")</f>
        <v/>
      </c>
    </row>
  </sheetData>
  <mergeCells count="3">
    <mergeCell ref="B11:C11"/>
    <mergeCell ref="A1:E2"/>
    <mergeCell ref="A3:E3"/>
  </mergeCells>
  <conditionalFormatting sqref="D6:D8">
    <cfRule type="containsText" priority="1" operator="containsText" dxfId="0" text="OK"/>
    <cfRule type="containsText" priority="2" operator="containsText" dxfId="0" text="PASS"/>
    <cfRule type="containsText" priority="3" operator="containsText" dxfId="2" text="ПРОВЕРИТЬ"/>
    <cfRule type="containsText" priority="4" operator="containsText" dxfId="2" text="FAIL"/>
  </conditionalFormatting>
  <conditionalFormatting sqref="D11">
    <cfRule type="containsText" priority="5" operator="containsText" dxfId="0" text="OK"/>
    <cfRule type="containsText" priority="6" operator="containsText" dxfId="0" text="PASS"/>
    <cfRule type="containsText" priority="7" operator="containsText" dxfId="2" text="ПРОВЕРИТЬ"/>
    <cfRule type="containsText" priority="8" operator="containsText" dxfId="2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Finspect_ОПиУ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2026-07-29T09:39:14Z</dcterms:created>
  <dcterms:modified xmlns:dcterms="http://purl.org/dc/terms/" xmlns:xsi="http://www.w3.org/2001/XMLSchema-instance" xsi:type="dcterms:W3CDTF">2026-07-29T09:39:14Z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