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Инструкция" sheetId="1" state="visible" r:id="rId1"/>
    <sheet xmlns:r="http://schemas.openxmlformats.org/officeDocument/2006/relationships" name="Финансовые инструменты" sheetId="2" state="visible" r:id="rId2"/>
    <sheet xmlns:r="http://schemas.openxmlformats.org/officeDocument/2006/relationships" name="Свод" sheetId="3" state="visible" r:id="rId3"/>
    <sheet xmlns:r="http://schemas.openxmlformats.org/officeDocument/2006/relationships" name="Контроль" sheetId="4" state="visible" r:id="rId4"/>
  </sheets>
  <definedNames/>
</workbook>
</file>

<file path=xl/styles.xml><?xml version="1.0" encoding="utf-8"?>
<styleSheet xmlns="http://schemas.openxmlformats.org/spreadsheetml/2006/main">
  <numFmts count="3">
    <numFmt numFmtId="164" formatCode="#,##0 &quot;₽&quot;"/>
    <numFmt numFmtId="165" formatCode="0.0%"/>
    <numFmt numFmtId="166" formatCode="yyyy-mm-dd"/>
  </numFmts>
  <fonts count="12">
    <font>
      <name val="Carlito"/>
      <sz val="11"/>
    </font>
    <font>
      <name val="Arial"/>
      <b val="1"/>
      <color rgb="FFF5F0E8"/>
      <sz val="18"/>
    </font>
    <font>
      <name val="Arial"/>
      <i val="1"/>
      <color rgb="FF9D2B2B"/>
      <sz val="10"/>
    </font>
    <font>
      <name val="Arial"/>
      <b val="1"/>
      <color rgb="FF0B0A09"/>
      <sz val="10"/>
    </font>
    <font>
      <name val="Arial"/>
      <color rgb="FF000000"/>
      <sz val="10"/>
    </font>
    <font>
      <name val="Arial"/>
      <b val="1"/>
      <color rgb="FFFFFFFF"/>
      <sz val="11"/>
    </font>
    <font>
      <name val="Arial"/>
      <color rgb="FF0000FF"/>
      <sz val="10"/>
    </font>
    <font>
      <name val="Arial"/>
      <b val="1"/>
      <color rgb="FF5A8F4A"/>
      <sz val="10"/>
    </font>
    <font>
      <name val="Arial"/>
      <i val="1"/>
      <color rgb="FFA79E92"/>
      <sz val="9"/>
    </font>
    <font>
      <name val="Arial"/>
      <b val="1"/>
      <color rgb="FFF5F0E8"/>
      <sz val="10"/>
    </font>
    <font>
      <name val="Arial"/>
      <color rgb="FF008000"/>
      <sz val="10"/>
    </font>
    <font>
      <name val="Arial"/>
      <b val="1"/>
      <color rgb="FF9D2B2B"/>
      <sz val="14"/>
    </font>
  </fonts>
  <fills count="8">
    <fill>
      <patternFill/>
    </fill>
    <fill>
      <patternFill patternType="gray125"/>
    </fill>
    <fill>
      <patternFill patternType="solid">
        <fgColor rgb="FF0B0A09"/>
      </patternFill>
    </fill>
    <fill>
      <patternFill patternType="solid">
        <fgColor rgb="FFF5F0E8"/>
      </patternFill>
    </fill>
    <fill>
      <patternFill patternType="solid">
        <fgColor rgb="FFEEE9E1"/>
      </patternFill>
    </fill>
    <fill>
      <patternFill patternType="solid">
        <fgColor rgb="FF9D2B2B"/>
      </patternFill>
    </fill>
    <fill>
      <patternFill patternType="solid">
        <fgColor rgb="FFFFF4CC"/>
      </patternFill>
    </fill>
    <fill>
      <patternFill patternType="solid">
        <fgColor rgb="FFEAF3E7"/>
      </patternFill>
    </fill>
  </fills>
  <borders count="19">
    <border/>
    <border>
      <left style="thin">
        <color rgb="FFD8CFC3"/>
      </left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top style="thin">
        <color rgb="FF9D2B2B"/>
      </top>
      <bottom style="thin">
        <color rgb="FF9D2B2B"/>
      </bottom>
    </border>
    <border>
      <top style="thin">
        <color rgb="FF9D2B2B"/>
      </top>
      <bottom style="thin">
        <color rgb="FF9D2B2B"/>
      </bottom>
    </border>
    <border>
      <right style="thin">
        <color rgb="FF9D2B2B"/>
      </right>
      <top style="thin">
        <color rgb="FF9D2B2B"/>
      </top>
      <bottom style="thin">
        <color rgb="FF9D2B2B"/>
      </bottom>
    </border>
    <border>
      <left style="thin">
        <color rgb="FFD8CFC3"/>
      </left>
      <top style="thin">
        <color rgb="FFD8CFC3"/>
      </top>
    </border>
    <border>
      <top style="thin">
        <color rgb="FFD8CFC3"/>
      </top>
    </border>
    <border>
      <right style="thin">
        <color rgb="FFD8CFC3"/>
      </right>
      <top style="thin">
        <color rgb="FFD8CFC3"/>
      </top>
    </border>
    <border>
      <left style="thin">
        <color rgb="FFD8CFC3"/>
      </left>
    </border>
    <border>
      <right style="thin">
        <color rgb="FFD8CFC3"/>
      </right>
    </border>
    <border>
      <left style="thin">
        <color rgb="FFD8CFC3"/>
      </left>
      <bottom style="thin">
        <color rgb="FFD8CFC3"/>
      </bottom>
    </border>
    <border>
      <bottom style="thin">
        <color rgb="FFD8CFC3"/>
      </bottom>
    </border>
    <border>
      <right style="thin">
        <color rgb="FFD8CFC3"/>
      </right>
      <bottom style="thin">
        <color rgb="FFD8CFC3"/>
      </bottom>
    </border>
    <border>
      <top style="thin">
        <color rgb="FFD8CFC3"/>
      </top>
      <bottom style="thin">
        <color rgb="FFD8CFC3"/>
      </bottom>
    </border>
    <border>
      <left style="medium">
        <color rgb="FF9D2B2B"/>
      </left>
      <right style="medium">
        <color rgb="FF9D2B2B"/>
      </right>
      <top style="medium">
        <color rgb="FF9D2B2B"/>
      </top>
      <bottom style="medium">
        <color rgb="FF9D2B2B"/>
      </bottom>
    </border>
    <border>
      <right style="thin">
        <color rgb="FFD8CFC3"/>
      </right>
      <top style="thin">
        <color rgb="FFD8CFC3"/>
      </top>
      <bottom style="thin">
        <color rgb="FFD8CFC3"/>
      </bottom>
    </border>
    <border>
      <left style="thin">
        <color rgb="FF9D2B2B"/>
      </left>
      <right style="thin">
        <color rgb="FF9D2B2B"/>
      </right>
      <top style="thin">
        <color rgb="FF9D2B2B"/>
      </top>
      <bottom style="thin">
        <color rgb="FF9D2B2B"/>
      </bottom>
    </border>
    <border>
      <top style="thin">
        <color rgb="FF9D2B2B"/>
      </top>
    </border>
    <border>
      <right style="thin">
        <color rgb="FF9D2B2B"/>
      </right>
      <top style="thin">
        <color rgb="FF9D2B2B"/>
      </top>
    </border>
  </borders>
  <cellStyleXfs count="1">
    <xf numFmtId="0" fontId="0" fillId="0" borderId="0"/>
  </cellStyleXfs>
  <cellXfs count="11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wrapText="1"/>
    </xf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wrapText="1"/>
    </xf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0" fontId="3" fillId="4" borderId="0" pivotButton="0" quotePrefix="0" xfId="0"/>
    <xf numFmtId="0" fontId="3" fillId="4" borderId="1" pivotButton="0" quotePrefix="0" xfId="0"/>
    <xf numFmtId="0" fontId="3" fillId="4" borderId="1" applyAlignment="1" pivotButton="0" quotePrefix="0" xfId="0">
      <alignment vertical="top"/>
    </xf>
    <xf numFmtId="0" fontId="4" fillId="0" borderId="0" pivotButton="0" quotePrefix="0" xfId="0"/>
    <xf numFmtId="0" fontId="4" fillId="0" borderId="1" pivotButton="0" quotePrefix="0" xfId="0"/>
    <xf numFmtId="0" fontId="4" fillId="0" borderId="1" applyAlignment="1" pivotButton="0" quotePrefix="0" xfId="0">
      <alignment wrapText="1"/>
    </xf>
    <xf numFmtId="0" fontId="4" fillId="0" borderId="1" applyAlignment="1" pivotButton="0" quotePrefix="0" xfId="0">
      <alignment vertical="top" wrapText="1"/>
    </xf>
    <xf numFmtId="0" fontId="0" fillId="5" borderId="0" pivotButton="0" quotePrefix="0" xfId="0"/>
    <xf numFmtId="0" fontId="5" fillId="5" borderId="0" pivotButton="0" quotePrefix="0" xfId="0"/>
    <xf numFmtId="0" fontId="5" fillId="5" borderId="2" pivotButton="0" quotePrefix="0" xfId="0"/>
    <xf numFmtId="0" fontId="5" fillId="5" borderId="3" pivotButton="0" quotePrefix="0" xfId="0"/>
    <xf numFmtId="0" fontId="5" fillId="5" borderId="4" pivotButton="0" quotePrefix="0" xfId="0"/>
    <xf numFmtId="0" fontId="5" fillId="5" borderId="2" applyAlignment="1" pivotButton="0" quotePrefix="0" xfId="0">
      <alignment wrapText="1"/>
    </xf>
    <xf numFmtId="0" fontId="5" fillId="5" borderId="3" applyAlignment="1" pivotButton="0" quotePrefix="0" xfId="0">
      <alignment wrapText="1"/>
    </xf>
    <xf numFmtId="0" fontId="5" fillId="5" borderId="4" applyAlignment="1" pivotButton="0" quotePrefix="0" xfId="0">
      <alignment wrapText="1"/>
    </xf>
    <xf numFmtId="0" fontId="5" fillId="5" borderId="2" applyAlignment="1" pivotButton="0" quotePrefix="0" xfId="0">
      <alignment horizontal="left" wrapText="1"/>
    </xf>
    <xf numFmtId="0" fontId="5" fillId="5" borderId="3" applyAlignment="1" pivotButton="0" quotePrefix="0" xfId="0">
      <alignment horizontal="left" wrapText="1"/>
    </xf>
    <xf numFmtId="0" fontId="5" fillId="5" borderId="4" applyAlignment="1" pivotButton="0" quotePrefix="0" xfId="0">
      <alignment horizontal="left" wrapText="1"/>
    </xf>
    <xf numFmtId="0" fontId="5" fillId="5" borderId="2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left" vertical="center" wrapText="1"/>
    </xf>
    <xf numFmtId="0" fontId="5" fillId="5" borderId="4" applyAlignment="1" pivotButton="0" quotePrefix="0" xfId="0">
      <alignment horizontal="left" vertical="center" wrapText="1"/>
    </xf>
    <xf numFmtId="0" fontId="5" fillId="5" borderId="1" pivotButton="0" quotePrefix="0" xfId="0"/>
    <xf numFmtId="0" fontId="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0" fillId="6" borderId="0" pivotButton="0" quotePrefix="0" xfId="0"/>
    <xf numFmtId="0" fontId="6" fillId="6" borderId="0" pivotButton="0" quotePrefix="0" xfId="0"/>
    <xf numFmtId="0" fontId="6" fillId="6" borderId="1" pivotButton="0" quotePrefix="0" xfId="0"/>
    <xf numFmtId="0" fontId="6" fillId="6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0" fillId="7" borderId="0" pivotButton="0" quotePrefix="0" xfId="0"/>
    <xf numFmtId="0" fontId="7" fillId="7" borderId="0" pivotButton="0" quotePrefix="0" xfId="0"/>
    <xf numFmtId="0" fontId="7" fillId="7" borderId="1" pivotButton="0" quotePrefix="0" xfId="0"/>
    <xf numFmtId="0" fontId="8" fillId="3" borderId="0" pivotButton="0" quotePrefix="0" xfId="0"/>
    <xf numFmtId="0" fontId="8" fillId="3" borderId="5" pivotButton="0" quotePrefix="0" xfId="0"/>
    <xf numFmtId="0" fontId="8" fillId="3" borderId="6" pivotButton="0" quotePrefix="0" xfId="0"/>
    <xf numFmtId="0" fontId="8" fillId="3" borderId="7" pivotButton="0" quotePrefix="0" xfId="0"/>
    <xf numFmtId="0" fontId="8" fillId="3" borderId="8" pivotButton="0" quotePrefix="0" xfId="0"/>
    <xf numFmtId="0" fontId="8" fillId="3" borderId="9" pivotButton="0" quotePrefix="0" xfId="0"/>
    <xf numFmtId="0" fontId="8" fillId="3" borderId="10" pivotButton="0" quotePrefix="0" xfId="0"/>
    <xf numFmtId="0" fontId="8" fillId="3" borderId="11" pivotButton="0" quotePrefix="0" xfId="0"/>
    <xf numFmtId="0" fontId="8" fillId="3" borderId="12" pivotButton="0" quotePrefix="0" xfId="0"/>
    <xf numFmtId="0" fontId="8" fillId="3" borderId="5" applyAlignment="1" pivotButton="0" quotePrefix="0" xfId="0">
      <alignment wrapText="1"/>
    </xf>
    <xf numFmtId="0" fontId="8" fillId="3" borderId="6" applyAlignment="1" pivotButton="0" quotePrefix="0" xfId="0">
      <alignment wrapText="1"/>
    </xf>
    <xf numFmtId="0" fontId="8" fillId="3" borderId="7" applyAlignment="1" pivotButton="0" quotePrefix="0" xfId="0">
      <alignment wrapText="1"/>
    </xf>
    <xf numFmtId="0" fontId="8" fillId="3" borderId="8" applyAlignment="1" pivotButton="0" quotePrefix="0" xfId="0">
      <alignment wrapText="1"/>
    </xf>
    <xf numFmtId="0" fontId="8" fillId="3" borderId="0" applyAlignment="1" pivotButton="0" quotePrefix="0" xfId="0">
      <alignment wrapText="1"/>
    </xf>
    <xf numFmtId="0" fontId="8" fillId="3" borderId="9" applyAlignment="1" pivotButton="0" quotePrefix="0" xfId="0">
      <alignment wrapText="1"/>
    </xf>
    <xf numFmtId="0" fontId="8" fillId="3" borderId="10" applyAlignment="1" pivotButton="0" quotePrefix="0" xfId="0">
      <alignment wrapText="1"/>
    </xf>
    <xf numFmtId="0" fontId="8" fillId="3" borderId="11" applyAlignment="1" pivotButton="0" quotePrefix="0" xfId="0">
      <alignment wrapText="1"/>
    </xf>
    <xf numFmtId="0" fontId="8" fillId="3" borderId="12" applyAlignment="1" pivotButton="0" quotePrefix="0" xfId="0">
      <alignment wrapText="1"/>
    </xf>
    <xf numFmtId="0" fontId="8" fillId="3" borderId="5" applyAlignment="1" pivotButton="0" quotePrefix="0" xfId="0">
      <alignment vertical="center" wrapText="1"/>
    </xf>
    <xf numFmtId="0" fontId="8" fillId="3" borderId="6" applyAlignment="1" pivotButton="0" quotePrefix="0" xfId="0">
      <alignment vertical="center" wrapText="1"/>
    </xf>
    <xf numFmtId="0" fontId="8" fillId="3" borderId="7" applyAlignment="1" pivotButton="0" quotePrefix="0" xfId="0">
      <alignment vertical="center" wrapText="1"/>
    </xf>
    <xf numFmtId="0" fontId="8" fillId="3" borderId="8" applyAlignment="1" pivotButton="0" quotePrefix="0" xfId="0">
      <alignment vertical="center" wrapText="1"/>
    </xf>
    <xf numFmtId="0" fontId="8" fillId="3" borderId="0" applyAlignment="1" pivotButton="0" quotePrefix="0" xfId="0">
      <alignment vertical="center" wrapText="1"/>
    </xf>
    <xf numFmtId="0" fontId="8" fillId="3" borderId="9" applyAlignment="1" pivotButton="0" quotePrefix="0" xfId="0">
      <alignment vertical="center" wrapText="1"/>
    </xf>
    <xf numFmtId="0" fontId="8" fillId="3" borderId="10" applyAlignment="1" pivotButton="0" quotePrefix="0" xfId="0">
      <alignment vertical="center" wrapText="1"/>
    </xf>
    <xf numFmtId="0" fontId="8" fillId="3" borderId="11" applyAlignment="1" pivotButton="0" quotePrefix="0" xfId="0">
      <alignment vertical="center" wrapText="1"/>
    </xf>
    <xf numFmtId="0" fontId="8" fillId="3" borderId="12" applyAlignment="1" pivotButton="0" quotePrefix="0" xfId="0">
      <alignment vertical="center" wrapText="1"/>
    </xf>
    <xf numFmtId="0" fontId="9" fillId="2" borderId="0" pivotButton="0" quotePrefix="0" xfId="0"/>
    <xf numFmtId="0" fontId="9" fillId="2" borderId="1" pivotButton="0" quotePrefix="0" xfId="0"/>
    <xf numFmtId="0" fontId="9" fillId="2" borderId="1" applyAlignment="1" pivotButton="0" quotePrefix="0" xfId="0">
      <alignment wrapText="1"/>
    </xf>
    <xf numFmtId="0" fontId="9" fillId="2" borderId="1" applyAlignment="1" pivotButton="0" quotePrefix="0" xfId="0">
      <alignment horizontal="center" wrapText="1"/>
    </xf>
    <xf numFmtId="0" fontId="9" fillId="2" borderId="1" applyAlignment="1" pivotButton="0" quotePrefix="0" xfId="0">
      <alignment horizontal="center" vertical="center" wrapText="1"/>
    </xf>
    <xf numFmtId="164" fontId="6" fillId="6" borderId="1" applyAlignment="1" pivotButton="0" quotePrefix="0" xfId="0">
      <alignment vertical="center"/>
    </xf>
    <xf numFmtId="165" fontId="6" fillId="6" borderId="1" applyAlignment="1" pivotButton="0" quotePrefix="0" xfId="0">
      <alignment vertical="center"/>
    </xf>
    <xf numFmtId="166" fontId="6" fillId="6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0" fontId="4" fillId="0" borderId="11" pivotButton="0" quotePrefix="0" xfId="0"/>
    <xf numFmtId="0" fontId="4" fillId="0" borderId="13" pivotButton="0" quotePrefix="0" xfId="0"/>
    <xf numFmtId="0" fontId="4" fillId="0" borderId="11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10" fillId="0" borderId="0" pivotButton="0" quotePrefix="0" xfId="0"/>
    <xf numFmtId="0" fontId="10" fillId="0" borderId="1" pivotButton="0" quotePrefix="0" xfId="0"/>
    <xf numFmtId="0" fontId="10" fillId="0" borderId="1" applyAlignment="1" pivotButton="0" quotePrefix="0" xfId="0">
      <alignment vertical="center"/>
    </xf>
    <xf numFmtId="164" fontId="10" fillId="0" borderId="1" applyAlignment="1" pivotButton="0" quotePrefix="0" xfId="0">
      <alignment vertical="center"/>
    </xf>
    <xf numFmtId="165" fontId="10" fillId="0" borderId="1" applyAlignment="1" pivotButton="0" quotePrefix="0" xfId="0">
      <alignment vertical="center"/>
    </xf>
    <xf numFmtId="0" fontId="4" fillId="0" borderId="11" applyAlignment="1" pivotButton="0" quotePrefix="0" xfId="0">
      <alignment vertical="center" wrapText="1"/>
    </xf>
    <xf numFmtId="0" fontId="4" fillId="0" borderId="13" applyAlignment="1" pivotButton="0" quotePrefix="0" xfId="0">
      <alignment vertical="center" wrapText="1"/>
    </xf>
    <xf numFmtId="0" fontId="11" fillId="3" borderId="0" pivotButton="0" quotePrefix="0" xfId="0"/>
    <xf numFmtId="0" fontId="11" fillId="3" borderId="14" pivotButton="0" quotePrefix="0" xfId="0"/>
    <xf numFmtId="0" fontId="11" fillId="3" borderId="14" applyAlignment="1" pivotButton="0" quotePrefix="0" xfId="0">
      <alignment horizontal="center"/>
    </xf>
    <xf numFmtId="0" fontId="11" fillId="3" borderId="14" applyAlignment="1" pivotButton="0" quotePrefix="0" xfId="0">
      <alignment horizontal="center" vertical="center"/>
    </xf>
    <xf numFmtId="0" fontId="0" fillId="0" borderId="13" pivotButton="0" quotePrefix="0" xfId="0"/>
    <xf numFmtId="0" fontId="0" fillId="0" borderId="15" pivotButton="0" quotePrefix="0" xfId="0"/>
    <xf numFmtId="0" fontId="5" fillId="5" borderId="16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8" fillId="3" borderId="1" applyAlignment="1" pivotButton="0" quotePrefix="0" xfId="0">
      <alignment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6" fillId="6" borderId="1" applyAlignment="1" pivotButton="0" quotePrefix="0" xfId="0">
      <alignment vertical="center"/>
    </xf>
    <xf numFmtId="165" fontId="6" fillId="6" borderId="1" applyAlignment="1" pivotButton="0" quotePrefix="0" xfId="0">
      <alignment vertical="center"/>
    </xf>
    <xf numFmtId="166" fontId="6" fillId="6" borderId="1" applyAlignment="1" pivotButton="0" quotePrefix="0" xfId="0">
      <alignment vertical="center"/>
    </xf>
    <xf numFmtId="164" fontId="4" fillId="0" borderId="1" applyAlignment="1" pivotButton="0" quotePrefix="0" xfId="0">
      <alignment vertical="center"/>
    </xf>
    <xf numFmtId="164" fontId="10" fillId="0" borderId="1" applyAlignment="1" pivotButton="0" quotePrefix="0" xfId="0">
      <alignment vertical="center"/>
    </xf>
    <xf numFmtId="165" fontId="10" fillId="0" borderId="1" applyAlignment="1" pivotButton="0" quotePrefix="0" xfId="0">
      <alignment vertical="center"/>
    </xf>
  </cellXfs>
  <cellStyles count="1">
    <cellStyle name="Normal" xfId="0"/>
  </cellStyles>
  <dxfs count="8"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5A8F4A"/>
      </font>
      <fill>
        <patternFill patternType="solid">
          <bgColor rgb="FFEAF3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  <dxf>
      <font>
        <b val="1"/>
        <color rgb="FF9D2B2B"/>
      </font>
      <fill>
        <patternFill patternType="solid">
          <bgColor rgb="FFF6E6E7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0</row>
      <rowOff>0</rowOff>
    </from>
    <ext cx="666750" cy="666750"/>
    <pic>
      <nvPicPr>
        <cNvPr id="1" name="25f272b9-967d-449b-8dcf-9c6cd8bd9eb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28" customWidth="1" min="2" max="2"/>
    <col width="18" customWidth="1" min="3" max="3"/>
    <col width="28" customWidth="1" min="4" max="4"/>
    <col width="18" customWidth="1" min="5" max="5"/>
    <col width="28" customWidth="1" min="6" max="6"/>
    <col width="14" customWidth="1" min="7" max="7"/>
    <col width="14" customWidth="1" min="8" max="8"/>
  </cols>
  <sheetData>
    <row r="1" ht="28" customHeight="1">
      <c r="A1" s="5" t="inlineStr">
        <is>
          <t>FINSPECT • Учёт кредитов, займов, лизинга и дивидендов</t>
        </is>
      </c>
    </row>
    <row r="2" ht="28" customHeight="1"/>
    <row r="3" ht="30" customHeight="1">
      <c r="A3" s="9" t="inlineStr">
        <is>
          <t>Рабочий инструмент для собственника и финансовой команды</t>
        </is>
      </c>
    </row>
    <row r="5">
      <c r="A5" s="13" t="inlineStr">
        <is>
          <t>Назначение</t>
        </is>
      </c>
      <c r="B5" s="17" t="inlineStr">
        <is>
          <t>Собирает финансовые обязательства и вложения, рассчитывает остаток, проценты и ближайший платёж.</t>
        </is>
      </c>
      <c r="C5" s="95" t="n"/>
      <c r="D5" s="95" t="n"/>
      <c r="E5" s="95" t="n"/>
      <c r="F5" s="96" t="n"/>
    </row>
    <row r="6">
      <c r="A6" s="13" t="inlineStr">
        <is>
          <t>Что вводить</t>
        </is>
      </c>
      <c r="B6" s="17" t="inlineStr">
        <is>
          <t>Инструмент, контрагент, сумма, ставка, срок, прошедшие месяцы и дата следующего платежа.</t>
        </is>
      </c>
      <c r="C6" s="95" t="n"/>
      <c r="D6" s="95" t="n"/>
      <c r="E6" s="95" t="n"/>
      <c r="F6" s="96" t="n"/>
    </row>
    <row r="7">
      <c r="A7" s="13" t="inlineStr">
        <is>
          <t>Что получите</t>
        </is>
      </c>
      <c r="B7" s="17" t="inlineStr">
        <is>
          <t>Остаток, погашение тела, проценты, платёж и свод долговой нагрузки.</t>
        </is>
      </c>
      <c r="C7" s="95" t="n"/>
      <c r="D7" s="95" t="n"/>
      <c r="E7" s="95" t="n"/>
      <c r="F7" s="96" t="n"/>
    </row>
    <row r="8">
      <c r="A8" s="13" t="inlineStr">
        <is>
          <t>Периодичность</t>
        </is>
      </c>
      <c r="B8" s="17" t="inlineStr">
        <is>
          <t>Ежемесячно и перед каждым платёжным комитетом.</t>
        </is>
      </c>
      <c r="C8" s="95" t="n"/>
      <c r="D8" s="95" t="n"/>
      <c r="E8" s="95" t="n"/>
      <c r="F8" s="96" t="n"/>
    </row>
    <row r="9">
      <c r="A9" s="13" t="inlineStr">
        <is>
          <t>Версия</t>
        </is>
      </c>
      <c r="B9" s="17" t="inlineStr">
        <is>
          <t>1.0 • 2026-07-29</t>
        </is>
      </c>
      <c r="C9" s="95" t="n"/>
      <c r="D9" s="95" t="n"/>
      <c r="E9" s="95" t="n"/>
      <c r="F9" s="96" t="n"/>
    </row>
    <row r="11" ht="24" customHeight="1">
      <c r="A11" s="97" t="inlineStr">
        <is>
          <t>Порядок работы</t>
        </is>
      </c>
      <c r="B11" s="98" t="n"/>
      <c r="C11" s="98" t="n"/>
      <c r="D11" s="98" t="n"/>
      <c r="E11" s="98" t="n"/>
      <c r="F11" s="99" t="n"/>
    </row>
    <row r="12">
      <c r="A12" s="34" t="inlineStr">
        <is>
          <t>1</t>
        </is>
      </c>
      <c r="B12" s="35" t="inlineStr">
        <is>
          <t>Замените демонстрационные значения в жёлтых ячейках с синим шрифтом.</t>
        </is>
      </c>
      <c r="C12" s="95" t="n"/>
      <c r="D12" s="95" t="n"/>
      <c r="E12" s="95" t="n"/>
      <c r="F12" s="96" t="n"/>
    </row>
    <row r="13">
      <c r="A13" s="34" t="inlineStr">
        <is>
          <t>2</t>
        </is>
      </c>
      <c r="B13" s="35" t="inlineStr">
        <is>
          <t>Не вводите данные в расчётные ячейки: они содержат формулы.</t>
        </is>
      </c>
      <c r="C13" s="95" t="n"/>
      <c r="D13" s="95" t="n"/>
      <c r="E13" s="95" t="n"/>
      <c r="F13" s="96" t="n"/>
    </row>
    <row r="14">
      <c r="A14" s="34" t="inlineStr">
        <is>
          <t>3</t>
        </is>
      </c>
      <c r="B14" s="35" t="inlineStr">
        <is>
          <t>Проверьте лист «Контроль» и устраните строки со статусом «ПРОВЕРИТЬ».</t>
        </is>
      </c>
      <c r="C14" s="95" t="n"/>
      <c r="D14" s="95" t="n"/>
      <c r="E14" s="95" t="n"/>
      <c r="F14" s="96" t="n"/>
    </row>
    <row r="15">
      <c r="A15" s="34" t="inlineStr">
        <is>
          <t>4</t>
        </is>
      </c>
      <c r="B15" s="35" t="inlineStr">
        <is>
          <t>Зафиксируйте период, источник и ответственного до передачи файла в работу.</t>
        </is>
      </c>
      <c r="C15" s="95" t="n"/>
      <c r="D15" s="95" t="n"/>
      <c r="E15" s="95" t="n"/>
      <c r="F15" s="96" t="n"/>
    </row>
    <row r="17" ht="24" customHeight="1">
      <c r="A17" s="97" t="inlineStr">
        <is>
          <t>Легенда</t>
        </is>
      </c>
      <c r="B17" s="98" t="n"/>
      <c r="C17" s="98" t="n"/>
      <c r="D17" s="98" t="n"/>
      <c r="E17" s="98" t="n"/>
      <c r="F17" s="99" t="n"/>
    </row>
    <row r="18">
      <c r="A18" s="39" t="inlineStr">
        <is>
          <t>Ввод</t>
        </is>
      </c>
      <c r="B18" s="16" t="inlineStr">
        <is>
          <t>Жёлтая заливка + синий шрифт</t>
        </is>
      </c>
      <c r="C18" s="95" t="n"/>
      <c r="D18" s="95" t="n"/>
      <c r="E18" s="95" t="n"/>
      <c r="F18" s="96" t="n"/>
    </row>
    <row r="19">
      <c r="A19" s="40" t="inlineStr">
        <is>
          <t>Расчёт</t>
        </is>
      </c>
      <c r="B19" s="16" t="inlineStr">
        <is>
          <t>Формулы, защищённая логика</t>
        </is>
      </c>
      <c r="C19" s="95" t="n"/>
      <c r="D19" s="95" t="n"/>
      <c r="E19" s="95" t="n"/>
      <c r="F19" s="96" t="n"/>
    </row>
    <row r="20">
      <c r="A20" s="43" t="inlineStr">
        <is>
          <t>Контроль</t>
        </is>
      </c>
      <c r="B20" s="16" t="inlineStr">
        <is>
          <t>Зелёный — проверка пройдена; бордовый — требуется действие</t>
        </is>
      </c>
      <c r="C20" s="95" t="n"/>
      <c r="D20" s="95" t="n"/>
      <c r="E20" s="95" t="n"/>
      <c r="F20" s="96" t="n"/>
    </row>
    <row r="22">
      <c r="A22" s="100" t="inlineStr">
        <is>
          <t>Шаблон для управленческих расчётов. Не является бухгалтерской отчётностью, аудиторским заключением или налоговой консультацией.
© Finspect • finspect.ru</t>
        </is>
      </c>
      <c r="B22" s="101" t="n"/>
      <c r="C22" s="101" t="n"/>
      <c r="D22" s="101" t="n"/>
      <c r="E22" s="101" t="n"/>
      <c r="F22" s="102" t="n"/>
    </row>
    <row r="23">
      <c r="A23" s="103" t="n"/>
      <c r="F23" s="104" t="n"/>
    </row>
    <row r="24">
      <c r="A24" s="105" t="n"/>
      <c r="B24" s="106" t="n"/>
      <c r="C24" s="106" t="n"/>
      <c r="D24" s="106" t="n"/>
      <c r="E24" s="106" t="n"/>
      <c r="F24" s="107" t="n"/>
    </row>
  </sheetData>
  <mergeCells count="17">
    <mergeCell ref="A11:F11"/>
    <mergeCell ref="A3:H3"/>
    <mergeCell ref="B7:F7"/>
    <mergeCell ref="B12:F12"/>
    <mergeCell ref="B6:F6"/>
    <mergeCell ref="B9:F9"/>
    <mergeCell ref="B20:F20"/>
    <mergeCell ref="B15:F15"/>
    <mergeCell ref="A22:F24"/>
    <mergeCell ref="A1:H2"/>
    <mergeCell ref="B5:F5"/>
    <mergeCell ref="B19:F19"/>
    <mergeCell ref="A17:F17"/>
    <mergeCell ref="B14:F14"/>
    <mergeCell ref="B8:F8"/>
    <mergeCell ref="B18:F18"/>
    <mergeCell ref="B13:F13"/>
  </mergeCell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  <col width="14" customWidth="1" min="4" max="4"/>
    <col width="14" customWidth="1" min="5" max="5"/>
    <col width="16" customWidth="1" min="6" max="6"/>
    <col width="16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</cols>
  <sheetData>
    <row r="1" ht="28" customHeight="1">
      <c r="A1" s="5" t="inlineStr">
        <is>
          <t>FINSPECT • Финансовые инструменты</t>
        </is>
      </c>
    </row>
    <row r="2" ht="28" customHeight="1"/>
    <row r="3" ht="30" customHeight="1">
      <c r="A3" s="9" t="inlineStr">
        <is>
          <t>Линейное погашение используется как прозрачное управленческое допущение</t>
        </is>
      </c>
    </row>
    <row r="5" ht="28" customHeight="1">
      <c r="A5" s="75" t="inlineStr">
        <is>
          <t>Инструмент</t>
        </is>
      </c>
      <c r="B5" s="75" t="inlineStr">
        <is>
          <t>Контрагент</t>
        </is>
      </c>
      <c r="C5" s="75" t="inlineStr">
        <is>
          <t>Сумма, ₽</t>
        </is>
      </c>
      <c r="D5" s="75" t="inlineStr">
        <is>
          <t>Ставка годовая</t>
        </is>
      </c>
      <c r="E5" s="75" t="inlineStr">
        <is>
          <t>Срок, мес.</t>
        </is>
      </c>
      <c r="F5" s="75" t="inlineStr">
        <is>
          <t>Прошло мес.</t>
        </is>
      </c>
      <c r="G5" s="75" t="inlineStr">
        <is>
          <t>Следующая дата</t>
        </is>
      </c>
      <c r="H5" s="75" t="inlineStr">
        <is>
          <t>Остаток, ₽</t>
        </is>
      </c>
      <c r="I5" s="75" t="inlineStr">
        <is>
          <t>Тело платежа, ₽</t>
        </is>
      </c>
      <c r="J5" s="75" t="inlineStr">
        <is>
          <t>Проценты, ₽</t>
        </is>
      </c>
      <c r="K5" s="75" t="inlineStr">
        <is>
          <t>Ближайший платёж, ₽</t>
        </is>
      </c>
      <c r="L5" s="75" t="inlineStr">
        <is>
          <t>Комментарий</t>
        </is>
      </c>
    </row>
    <row r="6">
      <c r="A6" s="39" t="inlineStr">
        <is>
          <t>Кредит</t>
        </is>
      </c>
      <c r="B6" s="39" t="inlineStr">
        <is>
          <t>Банк 1</t>
        </is>
      </c>
      <c r="C6" s="108" t="n">
        <v>12000000</v>
      </c>
      <c r="D6" s="109" t="n">
        <v>0.16</v>
      </c>
      <c r="E6" s="39" t="n">
        <v>36</v>
      </c>
      <c r="F6" s="39" t="n">
        <v>8</v>
      </c>
      <c r="G6" s="110" t="n">
        <v>46239</v>
      </c>
      <c r="H6" s="111">
        <f>IF(A6="",0,MAX(0,C6-C6/E6*F6))</f>
        <v/>
      </c>
      <c r="I6" s="111">
        <f>IF(A6="",0,MIN(H6,IFERROR(C6/E6,0)))</f>
        <v/>
      </c>
      <c r="J6" s="111">
        <f>IF(A6="",0,H6*D6/12)</f>
        <v/>
      </c>
      <c r="K6" s="111">
        <f>IF(A6="",0,I6+J6)</f>
        <v/>
      </c>
      <c r="L6" s="39" t="inlineStr">
        <is>
          <t>Оборотное финансирование</t>
        </is>
      </c>
    </row>
    <row r="7">
      <c r="A7" s="39" t="inlineStr">
        <is>
          <t>Лизинг</t>
        </is>
      </c>
      <c r="B7" s="39" t="inlineStr">
        <is>
          <t>Лизинговая компания</t>
        </is>
      </c>
      <c r="C7" s="108" t="n">
        <v>4500000</v>
      </c>
      <c r="D7" s="109" t="n">
        <v>0.19</v>
      </c>
      <c r="E7" s="39" t="n">
        <v>48</v>
      </c>
      <c r="F7" s="39" t="n">
        <v>12</v>
      </c>
      <c r="G7" s="110" t="n">
        <v>46244</v>
      </c>
      <c r="H7" s="111">
        <f>IF(A7="",0,MAX(0,C7-C7/E7*F7))</f>
        <v/>
      </c>
      <c r="I7" s="111">
        <f>IF(A7="",0,MIN(H7,IFERROR(C7/E7,0)))</f>
        <v/>
      </c>
      <c r="J7" s="111">
        <f>IF(A7="",0,H7*D7/12)</f>
        <v/>
      </c>
      <c r="K7" s="111">
        <f>IF(A7="",0,I7+J7)</f>
        <v/>
      </c>
      <c r="L7" s="39" t="inlineStr">
        <is>
          <t>Транспорт</t>
        </is>
      </c>
    </row>
    <row r="8">
      <c r="A8" s="39" t="inlineStr">
        <is>
          <t>Займ выданный</t>
        </is>
      </c>
      <c r="B8" s="39" t="inlineStr">
        <is>
          <t>Партнёр</t>
        </is>
      </c>
      <c r="C8" s="108" t="n">
        <v>1800000</v>
      </c>
      <c r="D8" s="109" t="n">
        <v>0.12</v>
      </c>
      <c r="E8" s="39" t="n">
        <v>24</v>
      </c>
      <c r="F8" s="39" t="n">
        <v>6</v>
      </c>
      <c r="G8" s="110" t="n">
        <v>46249</v>
      </c>
      <c r="H8" s="111">
        <f>IF(A8="",0,MAX(0,C8-C8/E8*F8))</f>
        <v/>
      </c>
      <c r="I8" s="111">
        <f>IF(A8="",0,MIN(H8,IFERROR(C8/E8,0)))</f>
        <v/>
      </c>
      <c r="J8" s="111">
        <f>IF(A8="",0,H8*D8/12)</f>
        <v/>
      </c>
      <c r="K8" s="111">
        <f>IF(A8="",0,I8+J8)</f>
        <v/>
      </c>
      <c r="L8" s="39" t="inlineStr">
        <is>
          <t>Контроль возврата</t>
        </is>
      </c>
    </row>
    <row r="9">
      <c r="A9" s="39" t="str"/>
      <c r="B9" s="39" t="str"/>
      <c r="C9" s="108" t="n"/>
      <c r="D9" s="109" t="n"/>
      <c r="E9" s="39" t="n"/>
      <c r="F9" s="39" t="n"/>
      <c r="G9" s="110" t="n"/>
      <c r="H9" s="111">
        <f>IF(A9="",0,MAX(0,C9-C9/E9*F9))</f>
        <v/>
      </c>
      <c r="I9" s="111">
        <f>IF(A9="",0,MIN(H9,IFERROR(C9/E9,0)))</f>
        <v/>
      </c>
      <c r="J9" s="111">
        <f>IF(A9="",0,H9*D9/12)</f>
        <v/>
      </c>
      <c r="K9" s="111">
        <f>IF(A9="",0,I9+J9)</f>
        <v/>
      </c>
      <c r="L9" s="39" t="str"/>
    </row>
    <row r="10">
      <c r="A10" s="39" t="str"/>
      <c r="B10" s="39" t="str"/>
      <c r="C10" s="108" t="n"/>
      <c r="D10" s="109" t="n"/>
      <c r="E10" s="39" t="n"/>
      <c r="F10" s="39" t="n"/>
      <c r="G10" s="110" t="n"/>
      <c r="H10" s="111">
        <f>IF(A10="",0,MAX(0,C10-C10/E10*F10))</f>
        <v/>
      </c>
      <c r="I10" s="111">
        <f>IF(A10="",0,MIN(H10,IFERROR(C10/E10,0)))</f>
        <v/>
      </c>
      <c r="J10" s="111">
        <f>IF(A10="",0,H10*D10/12)</f>
        <v/>
      </c>
      <c r="K10" s="111">
        <f>IF(A10="",0,I10+J10)</f>
        <v/>
      </c>
      <c r="L10" s="39" t="str"/>
    </row>
    <row r="11">
      <c r="A11" s="39" t="str"/>
      <c r="B11" s="39" t="str"/>
      <c r="C11" s="108" t="n"/>
      <c r="D11" s="109" t="n"/>
      <c r="E11" s="39" t="n"/>
      <c r="F11" s="39" t="n"/>
      <c r="G11" s="110" t="n"/>
      <c r="H11" s="111">
        <f>IF(A11="",0,MAX(0,C11-C11/E11*F11))</f>
        <v/>
      </c>
      <c r="I11" s="111">
        <f>IF(A11="",0,MIN(H11,IFERROR(C11/E11,0)))</f>
        <v/>
      </c>
      <c r="J11" s="111">
        <f>IF(A11="",0,H11*D11/12)</f>
        <v/>
      </c>
      <c r="K11" s="111">
        <f>IF(A11="",0,I11+J11)</f>
        <v/>
      </c>
      <c r="L11" s="39" t="str"/>
    </row>
    <row r="12">
      <c r="A12" s="39" t="str"/>
      <c r="B12" s="39" t="str"/>
      <c r="C12" s="108" t="n"/>
      <c r="D12" s="109" t="n"/>
      <c r="E12" s="39" t="n"/>
      <c r="F12" s="39" t="n"/>
      <c r="G12" s="110" t="n"/>
      <c r="H12" s="111">
        <f>IF(A12="",0,MAX(0,C12-C12/E12*F12))</f>
        <v/>
      </c>
      <c r="I12" s="111">
        <f>IF(A12="",0,MIN(H12,IFERROR(C12/E12,0)))</f>
        <v/>
      </c>
      <c r="J12" s="111">
        <f>IF(A12="",0,H12*D12/12)</f>
        <v/>
      </c>
      <c r="K12" s="111">
        <f>IF(A12="",0,I12+J12)</f>
        <v/>
      </c>
      <c r="L12" s="39" t="str"/>
    </row>
    <row r="13">
      <c r="A13" s="39" t="str"/>
      <c r="B13" s="39" t="str"/>
      <c r="C13" s="108" t="n"/>
      <c r="D13" s="109" t="n"/>
      <c r="E13" s="39" t="n"/>
      <c r="F13" s="39" t="n"/>
      <c r="G13" s="110" t="n"/>
      <c r="H13" s="111">
        <f>IF(A13="",0,MAX(0,C13-C13/E13*F13))</f>
        <v/>
      </c>
      <c r="I13" s="111">
        <f>IF(A13="",0,MIN(H13,IFERROR(C13/E13,0)))</f>
        <v/>
      </c>
      <c r="J13" s="111">
        <f>IF(A13="",0,H13*D13/12)</f>
        <v/>
      </c>
      <c r="K13" s="111">
        <f>IF(A13="",0,I13+J13)</f>
        <v/>
      </c>
      <c r="L13" s="39" t="str"/>
    </row>
    <row r="14">
      <c r="A14" s="39" t="str"/>
      <c r="B14" s="39" t="str"/>
      <c r="C14" s="108" t="n"/>
      <c r="D14" s="109" t="n"/>
      <c r="E14" s="39" t="n"/>
      <c r="F14" s="39" t="n"/>
      <c r="G14" s="110" t="n"/>
      <c r="H14" s="111">
        <f>IF(A14="",0,MAX(0,C14-C14/E14*F14))</f>
        <v/>
      </c>
      <c r="I14" s="111">
        <f>IF(A14="",0,MIN(H14,IFERROR(C14/E14,0)))</f>
        <v/>
      </c>
      <c r="J14" s="111">
        <f>IF(A14="",0,H14*D14/12)</f>
        <v/>
      </c>
      <c r="K14" s="111">
        <f>IF(A14="",0,I14+J14)</f>
        <v/>
      </c>
      <c r="L14" s="39" t="str"/>
    </row>
    <row r="15">
      <c r="A15" s="39" t="str"/>
      <c r="B15" s="39" t="str"/>
      <c r="C15" s="108" t="n"/>
      <c r="D15" s="109" t="n"/>
      <c r="E15" s="39" t="n"/>
      <c r="F15" s="39" t="n"/>
      <c r="G15" s="110" t="n"/>
      <c r="H15" s="111">
        <f>IF(A15="",0,MAX(0,C15-C15/E15*F15))</f>
        <v/>
      </c>
      <c r="I15" s="111">
        <f>IF(A15="",0,MIN(H15,IFERROR(C15/E15,0)))</f>
        <v/>
      </c>
      <c r="J15" s="111">
        <f>IF(A15="",0,H15*D15/12)</f>
        <v/>
      </c>
      <c r="K15" s="111">
        <f>IF(A15="",0,I15+J15)</f>
        <v/>
      </c>
      <c r="L15" s="39" t="str"/>
    </row>
    <row r="16">
      <c r="A16" s="39" t="str"/>
      <c r="B16" s="39" t="str"/>
      <c r="C16" s="108" t="n"/>
      <c r="D16" s="109" t="n"/>
      <c r="E16" s="39" t="n"/>
      <c r="F16" s="39" t="n"/>
      <c r="G16" s="110" t="n"/>
      <c r="H16" s="111">
        <f>IF(A16="",0,MAX(0,C16-C16/E16*F16))</f>
        <v/>
      </c>
      <c r="I16" s="111">
        <f>IF(A16="",0,MIN(H16,IFERROR(C16/E16,0)))</f>
        <v/>
      </c>
      <c r="J16" s="111">
        <f>IF(A16="",0,H16*D16/12)</f>
        <v/>
      </c>
      <c r="K16" s="111">
        <f>IF(A16="",0,I16+J16)</f>
        <v/>
      </c>
      <c r="L16" s="39" t="str"/>
    </row>
    <row r="17">
      <c r="A17" s="39" t="str"/>
      <c r="B17" s="39" t="str"/>
      <c r="C17" s="108" t="n"/>
      <c r="D17" s="109" t="n"/>
      <c r="E17" s="39" t="n"/>
      <c r="F17" s="39" t="n"/>
      <c r="G17" s="110" t="n"/>
      <c r="H17" s="111">
        <f>IF(A17="",0,MAX(0,C17-C17/E17*F17))</f>
        <v/>
      </c>
      <c r="I17" s="111">
        <f>IF(A17="",0,MIN(H17,IFERROR(C17/E17,0)))</f>
        <v/>
      </c>
      <c r="J17" s="111">
        <f>IF(A17="",0,H17*D17/12)</f>
        <v/>
      </c>
      <c r="K17" s="111">
        <f>IF(A17="",0,I17+J17)</f>
        <v/>
      </c>
      <c r="L17" s="39" t="str"/>
    </row>
    <row r="18">
      <c r="A18" s="39" t="str"/>
      <c r="B18" s="39" t="str"/>
      <c r="C18" s="108" t="n"/>
      <c r="D18" s="109" t="n"/>
      <c r="E18" s="39" t="n"/>
      <c r="F18" s="39" t="n"/>
      <c r="G18" s="110" t="n"/>
      <c r="H18" s="111">
        <f>IF(A18="",0,MAX(0,C18-C18/E18*F18))</f>
        <v/>
      </c>
      <c r="I18" s="111">
        <f>IF(A18="",0,MIN(H18,IFERROR(C18/E18,0)))</f>
        <v/>
      </c>
      <c r="J18" s="111">
        <f>IF(A18="",0,H18*D18/12)</f>
        <v/>
      </c>
      <c r="K18" s="111">
        <f>IF(A18="",0,I18+J18)</f>
        <v/>
      </c>
      <c r="L18" s="39" t="str"/>
    </row>
    <row r="19">
      <c r="A19" s="39" t="str"/>
      <c r="B19" s="39" t="str"/>
      <c r="C19" s="108" t="n"/>
      <c r="D19" s="109" t="n"/>
      <c r="E19" s="39" t="n"/>
      <c r="F19" s="39" t="n"/>
      <c r="G19" s="110" t="n"/>
      <c r="H19" s="111">
        <f>IF(A19="",0,MAX(0,C19-C19/E19*F19))</f>
        <v/>
      </c>
      <c r="I19" s="111">
        <f>IF(A19="",0,MIN(H19,IFERROR(C19/E19,0)))</f>
        <v/>
      </c>
      <c r="J19" s="111">
        <f>IF(A19="",0,H19*D19/12)</f>
        <v/>
      </c>
      <c r="K19" s="111">
        <f>IF(A19="",0,I19+J19)</f>
        <v/>
      </c>
      <c r="L19" s="39" t="str"/>
    </row>
    <row r="20">
      <c r="A20" s="39" t="str"/>
      <c r="B20" s="39" t="str"/>
      <c r="C20" s="108" t="n"/>
      <c r="D20" s="109" t="n"/>
      <c r="E20" s="39" t="n"/>
      <c r="F20" s="39" t="n"/>
      <c r="G20" s="110" t="n"/>
      <c r="H20" s="111">
        <f>IF(A20="",0,MAX(0,C20-C20/E20*F20))</f>
        <v/>
      </c>
      <c r="I20" s="111">
        <f>IF(A20="",0,MIN(H20,IFERROR(C20/E20,0)))</f>
        <v/>
      </c>
      <c r="J20" s="111">
        <f>IF(A20="",0,H20*D20/12)</f>
        <v/>
      </c>
      <c r="K20" s="111">
        <f>IF(A20="",0,I20+J20)</f>
        <v/>
      </c>
      <c r="L20" s="39" t="str"/>
    </row>
    <row r="21">
      <c r="A21" s="39" t="str"/>
      <c r="B21" s="39" t="str"/>
      <c r="C21" s="108" t="n"/>
      <c r="D21" s="109" t="n"/>
      <c r="E21" s="39" t="n"/>
      <c r="F21" s="39" t="n"/>
      <c r="G21" s="110" t="n"/>
      <c r="H21" s="111">
        <f>IF(A21="",0,MAX(0,C21-C21/E21*F21))</f>
        <v/>
      </c>
      <c r="I21" s="111">
        <f>IF(A21="",0,MIN(H21,IFERROR(C21/E21,0)))</f>
        <v/>
      </c>
      <c r="J21" s="111">
        <f>IF(A21="",0,H21*D21/12)</f>
        <v/>
      </c>
      <c r="K21" s="111">
        <f>IF(A21="",0,I21+J21)</f>
        <v/>
      </c>
      <c r="L21" s="39" t="str"/>
    </row>
    <row r="22">
      <c r="A22" s="39" t="str"/>
      <c r="B22" s="39" t="str"/>
      <c r="C22" s="108" t="n"/>
      <c r="D22" s="109" t="n"/>
      <c r="E22" s="39" t="n"/>
      <c r="F22" s="39" t="n"/>
      <c r="G22" s="110" t="n"/>
      <c r="H22" s="111">
        <f>IF(A22="",0,MAX(0,C22-C22/E22*F22))</f>
        <v/>
      </c>
      <c r="I22" s="111">
        <f>IF(A22="",0,MIN(H22,IFERROR(C22/E22,0)))</f>
        <v/>
      </c>
      <c r="J22" s="111">
        <f>IF(A22="",0,H22*D22/12)</f>
        <v/>
      </c>
      <c r="K22" s="111">
        <f>IF(A22="",0,I22+J22)</f>
        <v/>
      </c>
      <c r="L22" s="39" t="str"/>
    </row>
    <row r="23">
      <c r="A23" s="39" t="str"/>
      <c r="B23" s="39" t="str"/>
      <c r="C23" s="108" t="n"/>
      <c r="D23" s="109" t="n"/>
      <c r="E23" s="39" t="n"/>
      <c r="F23" s="39" t="n"/>
      <c r="G23" s="110" t="n"/>
      <c r="H23" s="111">
        <f>IF(A23="",0,MAX(0,C23-C23/E23*F23))</f>
        <v/>
      </c>
      <c r="I23" s="111">
        <f>IF(A23="",0,MIN(H23,IFERROR(C23/E23,0)))</f>
        <v/>
      </c>
      <c r="J23" s="111">
        <f>IF(A23="",0,H23*D23/12)</f>
        <v/>
      </c>
      <c r="K23" s="111">
        <f>IF(A23="",0,I23+J23)</f>
        <v/>
      </c>
      <c r="L23" s="39" t="str"/>
    </row>
    <row r="24">
      <c r="A24" s="39" t="str"/>
      <c r="B24" s="39" t="str"/>
      <c r="C24" s="108" t="n"/>
      <c r="D24" s="109" t="n"/>
      <c r="E24" s="39" t="n"/>
      <c r="F24" s="39" t="n"/>
      <c r="G24" s="110" t="n"/>
      <c r="H24" s="111">
        <f>IF(A24="",0,MAX(0,C24-C24/E24*F24))</f>
        <v/>
      </c>
      <c r="I24" s="111">
        <f>IF(A24="",0,MIN(H24,IFERROR(C24/E24,0)))</f>
        <v/>
      </c>
      <c r="J24" s="111">
        <f>IF(A24="",0,H24*D24/12)</f>
        <v/>
      </c>
      <c r="K24" s="111">
        <f>IF(A24="",0,I24+J24)</f>
        <v/>
      </c>
      <c r="L24" s="39" t="str"/>
    </row>
    <row r="25">
      <c r="A25" s="39" t="str"/>
      <c r="B25" s="39" t="str"/>
      <c r="C25" s="108" t="n"/>
      <c r="D25" s="109" t="n"/>
      <c r="E25" s="39" t="n"/>
      <c r="F25" s="39" t="n"/>
      <c r="G25" s="110" t="n"/>
      <c r="H25" s="111">
        <f>IF(A25="",0,MAX(0,C25-C25/E25*F25))</f>
        <v/>
      </c>
      <c r="I25" s="111">
        <f>IF(A25="",0,MIN(H25,IFERROR(C25/E25,0)))</f>
        <v/>
      </c>
      <c r="J25" s="111">
        <f>IF(A25="",0,H25*D25/12)</f>
        <v/>
      </c>
      <c r="K25" s="111">
        <f>IF(A25="",0,I25+J25)</f>
        <v/>
      </c>
      <c r="L25" s="39" t="str"/>
    </row>
    <row r="26">
      <c r="A26" s="39" t="str"/>
      <c r="B26" s="39" t="str"/>
      <c r="C26" s="108" t="n"/>
      <c r="D26" s="109" t="n"/>
      <c r="E26" s="39" t="n"/>
      <c r="F26" s="39" t="n"/>
      <c r="G26" s="110" t="n"/>
      <c r="H26" s="111">
        <f>IF(A26="",0,MAX(0,C26-C26/E26*F26))</f>
        <v/>
      </c>
      <c r="I26" s="111">
        <f>IF(A26="",0,MIN(H26,IFERROR(C26/E26,0)))</f>
        <v/>
      </c>
      <c r="J26" s="111">
        <f>IF(A26="",0,H26*D26/12)</f>
        <v/>
      </c>
      <c r="K26" s="111">
        <f>IF(A26="",0,I26+J26)</f>
        <v/>
      </c>
      <c r="L26" s="39" t="str"/>
    </row>
    <row r="27">
      <c r="A27" s="39" t="str"/>
      <c r="B27" s="39" t="str"/>
      <c r="C27" s="108" t="n"/>
      <c r="D27" s="109" t="n"/>
      <c r="E27" s="39" t="n"/>
      <c r="F27" s="39" t="n"/>
      <c r="G27" s="110" t="n"/>
      <c r="H27" s="111">
        <f>IF(A27="",0,MAX(0,C27-C27/E27*F27))</f>
        <v/>
      </c>
      <c r="I27" s="111">
        <f>IF(A27="",0,MIN(H27,IFERROR(C27/E27,0)))</f>
        <v/>
      </c>
      <c r="J27" s="111">
        <f>IF(A27="",0,H27*D27/12)</f>
        <v/>
      </c>
      <c r="K27" s="111">
        <f>IF(A27="",0,I27+J27)</f>
        <v/>
      </c>
      <c r="L27" s="39" t="str"/>
    </row>
    <row r="28">
      <c r="A28" s="39" t="str"/>
      <c r="B28" s="39" t="str"/>
      <c r="C28" s="108" t="n"/>
      <c r="D28" s="109" t="n"/>
      <c r="E28" s="39" t="n"/>
      <c r="F28" s="39" t="n"/>
      <c r="G28" s="110" t="n"/>
      <c r="H28" s="111">
        <f>IF(A28="",0,MAX(0,C28-C28/E28*F28))</f>
        <v/>
      </c>
      <c r="I28" s="111">
        <f>IF(A28="",0,MIN(H28,IFERROR(C28/E28,0)))</f>
        <v/>
      </c>
      <c r="J28" s="111">
        <f>IF(A28="",0,H28*D28/12)</f>
        <v/>
      </c>
      <c r="K28" s="111">
        <f>IF(A28="",0,I28+J28)</f>
        <v/>
      </c>
      <c r="L28" s="39" t="str"/>
    </row>
    <row r="29">
      <c r="A29" s="39" t="str"/>
      <c r="B29" s="39" t="str"/>
      <c r="C29" s="108" t="n"/>
      <c r="D29" s="109" t="n"/>
      <c r="E29" s="39" t="n"/>
      <c r="F29" s="39" t="n"/>
      <c r="G29" s="110" t="n"/>
      <c r="H29" s="111">
        <f>IF(A29="",0,MAX(0,C29-C29/E29*F29))</f>
        <v/>
      </c>
      <c r="I29" s="111">
        <f>IF(A29="",0,MIN(H29,IFERROR(C29/E29,0)))</f>
        <v/>
      </c>
      <c r="J29" s="111">
        <f>IF(A29="",0,H29*D29/12)</f>
        <v/>
      </c>
      <c r="K29" s="111">
        <f>IF(A29="",0,I29+J29)</f>
        <v/>
      </c>
      <c r="L29" s="39" t="str"/>
    </row>
    <row r="30">
      <c r="A30" s="39" t="str"/>
      <c r="B30" s="39" t="str"/>
      <c r="C30" s="108" t="n"/>
      <c r="D30" s="109" t="n"/>
      <c r="E30" s="39" t="n"/>
      <c r="F30" s="39" t="n"/>
      <c r="G30" s="110" t="n"/>
      <c r="H30" s="111">
        <f>IF(A30="",0,MAX(0,C30-C30/E30*F30))</f>
        <v/>
      </c>
      <c r="I30" s="111">
        <f>IF(A30="",0,MIN(H30,IFERROR(C30/E30,0)))</f>
        <v/>
      </c>
      <c r="J30" s="111">
        <f>IF(A30="",0,H30*D30/12)</f>
        <v/>
      </c>
      <c r="K30" s="111">
        <f>IF(A30="",0,I30+J30)</f>
        <v/>
      </c>
      <c r="L30" s="39" t="str"/>
    </row>
    <row r="31">
      <c r="A31" s="39" t="str"/>
      <c r="B31" s="39" t="str"/>
      <c r="C31" s="108" t="n"/>
      <c r="D31" s="109" t="n"/>
      <c r="E31" s="39" t="n"/>
      <c r="F31" s="39" t="n"/>
      <c r="G31" s="110" t="n"/>
      <c r="H31" s="111">
        <f>IF(A31="",0,MAX(0,C31-C31/E31*F31))</f>
        <v/>
      </c>
      <c r="I31" s="111">
        <f>IF(A31="",0,MIN(H31,IFERROR(C31/E31,0)))</f>
        <v/>
      </c>
      <c r="J31" s="111">
        <f>IF(A31="",0,H31*D31/12)</f>
        <v/>
      </c>
      <c r="K31" s="111">
        <f>IF(A31="",0,I31+J31)</f>
        <v/>
      </c>
      <c r="L31" s="39" t="str"/>
    </row>
    <row r="32">
      <c r="A32" s="39" t="str"/>
      <c r="B32" s="39" t="str"/>
      <c r="C32" s="108" t="n"/>
      <c r="D32" s="109" t="n"/>
      <c r="E32" s="39" t="n"/>
      <c r="F32" s="39" t="n"/>
      <c r="G32" s="110" t="n"/>
      <c r="H32" s="111">
        <f>IF(A32="",0,MAX(0,C32-C32/E32*F32))</f>
        <v/>
      </c>
      <c r="I32" s="111">
        <f>IF(A32="",0,MIN(H32,IFERROR(C32/E32,0)))</f>
        <v/>
      </c>
      <c r="J32" s="111">
        <f>IF(A32="",0,H32*D32/12)</f>
        <v/>
      </c>
      <c r="K32" s="111">
        <f>IF(A32="",0,I32+J32)</f>
        <v/>
      </c>
      <c r="L32" s="39" t="str"/>
    </row>
    <row r="33">
      <c r="A33" s="39" t="str"/>
      <c r="B33" s="39" t="str"/>
      <c r="C33" s="108" t="n"/>
      <c r="D33" s="109" t="n"/>
      <c r="E33" s="39" t="n"/>
      <c r="F33" s="39" t="n"/>
      <c r="G33" s="110" t="n"/>
      <c r="H33" s="111">
        <f>IF(A33="",0,MAX(0,C33-C33/E33*F33))</f>
        <v/>
      </c>
      <c r="I33" s="111">
        <f>IF(A33="",0,MIN(H33,IFERROR(C33/E33,0)))</f>
        <v/>
      </c>
      <c r="J33" s="111">
        <f>IF(A33="",0,H33*D33/12)</f>
        <v/>
      </c>
      <c r="K33" s="111">
        <f>IF(A33="",0,I33+J33)</f>
        <v/>
      </c>
      <c r="L33" s="39" t="str"/>
    </row>
    <row r="34">
      <c r="A34" s="39" t="str"/>
      <c r="B34" s="39" t="str"/>
      <c r="C34" s="108" t="n"/>
      <c r="D34" s="109" t="n"/>
      <c r="E34" s="39" t="n"/>
      <c r="F34" s="39" t="n"/>
      <c r="G34" s="110" t="n"/>
      <c r="H34" s="111">
        <f>IF(A34="",0,MAX(0,C34-C34/E34*F34))</f>
        <v/>
      </c>
      <c r="I34" s="111">
        <f>IF(A34="",0,MIN(H34,IFERROR(C34/E34,0)))</f>
        <v/>
      </c>
      <c r="J34" s="111">
        <f>IF(A34="",0,H34*D34/12)</f>
        <v/>
      </c>
      <c r="K34" s="111">
        <f>IF(A34="",0,I34+J34)</f>
        <v/>
      </c>
      <c r="L34" s="39" t="str"/>
    </row>
    <row r="35">
      <c r="A35" s="39" t="str"/>
      <c r="B35" s="39" t="str"/>
      <c r="C35" s="108" t="n"/>
      <c r="D35" s="109" t="n"/>
      <c r="E35" s="39" t="n"/>
      <c r="F35" s="39" t="n"/>
      <c r="G35" s="110" t="n"/>
      <c r="H35" s="111">
        <f>IF(A35="",0,MAX(0,C35-C35/E35*F35))</f>
        <v/>
      </c>
      <c r="I35" s="111">
        <f>IF(A35="",0,MIN(H35,IFERROR(C35/E35,0)))</f>
        <v/>
      </c>
      <c r="J35" s="111">
        <f>IF(A35="",0,H35*D35/12)</f>
        <v/>
      </c>
      <c r="K35" s="111">
        <f>IF(A35="",0,I35+J35)</f>
        <v/>
      </c>
      <c r="L35" s="39" t="str"/>
    </row>
    <row r="36">
      <c r="A36" s="39" t="str"/>
      <c r="B36" s="39" t="str"/>
      <c r="C36" s="108" t="n"/>
      <c r="D36" s="109" t="n"/>
      <c r="E36" s="39" t="n"/>
      <c r="F36" s="39" t="n"/>
      <c r="G36" s="110" t="n"/>
      <c r="H36" s="111">
        <f>IF(A36="",0,MAX(0,C36-C36/E36*F36))</f>
        <v/>
      </c>
      <c r="I36" s="111">
        <f>IF(A36="",0,MIN(H36,IFERROR(C36/E36,0)))</f>
        <v/>
      </c>
      <c r="J36" s="111">
        <f>IF(A36="",0,H36*D36/12)</f>
        <v/>
      </c>
      <c r="K36" s="111">
        <f>IF(A36="",0,I36+J36)</f>
        <v/>
      </c>
      <c r="L36" s="39" t="str"/>
    </row>
    <row r="37">
      <c r="A37" s="39" t="str"/>
      <c r="B37" s="39" t="str"/>
      <c r="C37" s="108" t="n"/>
      <c r="D37" s="109" t="n"/>
      <c r="E37" s="39" t="n"/>
      <c r="F37" s="39" t="n"/>
      <c r="G37" s="110" t="n"/>
      <c r="H37" s="111">
        <f>IF(A37="",0,MAX(0,C37-C37/E37*F37))</f>
        <v/>
      </c>
      <c r="I37" s="111">
        <f>IF(A37="",0,MIN(H37,IFERROR(C37/E37,0)))</f>
        <v/>
      </c>
      <c r="J37" s="111">
        <f>IF(A37="",0,H37*D37/12)</f>
        <v/>
      </c>
      <c r="K37" s="111">
        <f>IF(A37="",0,I37+J37)</f>
        <v/>
      </c>
      <c r="L37" s="39" t="str"/>
    </row>
    <row r="38">
      <c r="A38" s="39" t="str"/>
      <c r="B38" s="39" t="str"/>
      <c r="C38" s="108" t="n"/>
      <c r="D38" s="109" t="n"/>
      <c r="E38" s="39" t="n"/>
      <c r="F38" s="39" t="n"/>
      <c r="G38" s="110" t="n"/>
      <c r="H38" s="111">
        <f>IF(A38="",0,MAX(0,C38-C38/E38*F38))</f>
        <v/>
      </c>
      <c r="I38" s="111">
        <f>IF(A38="",0,MIN(H38,IFERROR(C38/E38,0)))</f>
        <v/>
      </c>
      <c r="J38" s="111">
        <f>IF(A38="",0,H38*D38/12)</f>
        <v/>
      </c>
      <c r="K38" s="111">
        <f>IF(A38="",0,I38+J38)</f>
        <v/>
      </c>
      <c r="L38" s="39" t="str"/>
    </row>
    <row r="39">
      <c r="A39" s="39" t="str"/>
      <c r="B39" s="39" t="str"/>
      <c r="C39" s="108" t="n"/>
      <c r="D39" s="109" t="n"/>
      <c r="E39" s="39" t="n"/>
      <c r="F39" s="39" t="n"/>
      <c r="G39" s="110" t="n"/>
      <c r="H39" s="111">
        <f>IF(A39="",0,MAX(0,C39-C39/E39*F39))</f>
        <v/>
      </c>
      <c r="I39" s="111">
        <f>IF(A39="",0,MIN(H39,IFERROR(C39/E39,0)))</f>
        <v/>
      </c>
      <c r="J39" s="111">
        <f>IF(A39="",0,H39*D39/12)</f>
        <v/>
      </c>
      <c r="K39" s="111">
        <f>IF(A39="",0,I39+J39)</f>
        <v/>
      </c>
      <c r="L39" s="39" t="str"/>
    </row>
    <row r="40">
      <c r="A40" s="39" t="str"/>
      <c r="B40" s="39" t="str"/>
      <c r="C40" s="108" t="n"/>
      <c r="D40" s="109" t="n"/>
      <c r="E40" s="39" t="n"/>
      <c r="F40" s="39" t="n"/>
      <c r="G40" s="110" t="n"/>
      <c r="H40" s="111">
        <f>IF(A40="",0,MAX(0,C40-C40/E40*F40))</f>
        <v/>
      </c>
      <c r="I40" s="111">
        <f>IF(A40="",0,MIN(H40,IFERROR(C40/E40,0)))</f>
        <v/>
      </c>
      <c r="J40" s="111">
        <f>IF(A40="",0,H40*D40/12)</f>
        <v/>
      </c>
      <c r="K40" s="111">
        <f>IF(A40="",0,I40+J40)</f>
        <v/>
      </c>
      <c r="L40" s="39" t="str"/>
    </row>
    <row r="41">
      <c r="A41" s="39" t="str"/>
      <c r="B41" s="39" t="str"/>
      <c r="C41" s="108" t="n"/>
      <c r="D41" s="109" t="n"/>
      <c r="E41" s="39" t="n"/>
      <c r="F41" s="39" t="n"/>
      <c r="G41" s="110" t="n"/>
      <c r="H41" s="111">
        <f>IF(A41="",0,MAX(0,C41-C41/E41*F41))</f>
        <v/>
      </c>
      <c r="I41" s="111">
        <f>IF(A41="",0,MIN(H41,IFERROR(C41/E41,0)))</f>
        <v/>
      </c>
      <c r="J41" s="111">
        <f>IF(A41="",0,H41*D41/12)</f>
        <v/>
      </c>
      <c r="K41" s="111">
        <f>IF(A41="",0,I41+J41)</f>
        <v/>
      </c>
      <c r="L41" s="39" t="str"/>
    </row>
    <row r="42">
      <c r="A42" s="39" t="str"/>
      <c r="B42" s="39" t="str"/>
      <c r="C42" s="108" t="n"/>
      <c r="D42" s="109" t="n"/>
      <c r="E42" s="39" t="n"/>
      <c r="F42" s="39" t="n"/>
      <c r="G42" s="110" t="n"/>
      <c r="H42" s="111">
        <f>IF(A42="",0,MAX(0,C42-C42/E42*F42))</f>
        <v/>
      </c>
      <c r="I42" s="111">
        <f>IF(A42="",0,MIN(H42,IFERROR(C42/E42,0)))</f>
        <v/>
      </c>
      <c r="J42" s="111">
        <f>IF(A42="",0,H42*D42/12)</f>
        <v/>
      </c>
      <c r="K42" s="111">
        <f>IF(A42="",0,I42+J42)</f>
        <v/>
      </c>
      <c r="L42" s="39" t="str"/>
    </row>
    <row r="43">
      <c r="A43" s="39" t="str"/>
      <c r="B43" s="39" t="str"/>
      <c r="C43" s="108" t="n"/>
      <c r="D43" s="109" t="n"/>
      <c r="E43" s="39" t="n"/>
      <c r="F43" s="39" t="n"/>
      <c r="G43" s="110" t="n"/>
      <c r="H43" s="111">
        <f>IF(A43="",0,MAX(0,C43-C43/E43*F43))</f>
        <v/>
      </c>
      <c r="I43" s="111">
        <f>IF(A43="",0,MIN(H43,IFERROR(C43/E43,0)))</f>
        <v/>
      </c>
      <c r="J43" s="111">
        <f>IF(A43="",0,H43*D43/12)</f>
        <v/>
      </c>
      <c r="K43" s="111">
        <f>IF(A43="",0,I43+J43)</f>
        <v/>
      </c>
      <c r="L43" s="39" t="str"/>
    </row>
    <row r="44">
      <c r="A44" s="39" t="str"/>
      <c r="B44" s="39" t="str"/>
      <c r="C44" s="108" t="n"/>
      <c r="D44" s="109" t="n"/>
      <c r="E44" s="39" t="n"/>
      <c r="F44" s="39" t="n"/>
      <c r="G44" s="110" t="n"/>
      <c r="H44" s="111">
        <f>IF(A44="",0,MAX(0,C44-C44/E44*F44))</f>
        <v/>
      </c>
      <c r="I44" s="111">
        <f>IF(A44="",0,MIN(H44,IFERROR(C44/E44,0)))</f>
        <v/>
      </c>
      <c r="J44" s="111">
        <f>IF(A44="",0,H44*D44/12)</f>
        <v/>
      </c>
      <c r="K44" s="111">
        <f>IF(A44="",0,I44+J44)</f>
        <v/>
      </c>
      <c r="L44" s="39" t="str"/>
    </row>
    <row r="45">
      <c r="A45" s="39" t="str"/>
      <c r="B45" s="39" t="str"/>
      <c r="C45" s="108" t="n"/>
      <c r="D45" s="109" t="n"/>
      <c r="E45" s="39" t="n"/>
      <c r="F45" s="39" t="n"/>
      <c r="G45" s="110" t="n"/>
      <c r="H45" s="111">
        <f>IF(A45="",0,MAX(0,C45-C45/E45*F45))</f>
        <v/>
      </c>
      <c r="I45" s="111">
        <f>IF(A45="",0,MIN(H45,IFERROR(C45/E45,0)))</f>
        <v/>
      </c>
      <c r="J45" s="111">
        <f>IF(A45="",0,H45*D45/12)</f>
        <v/>
      </c>
      <c r="K45" s="111">
        <f>IF(A45="",0,I45+J45)</f>
        <v/>
      </c>
      <c r="L45" s="39" t="str"/>
    </row>
    <row r="46">
      <c r="A46" s="39" t="str"/>
      <c r="B46" s="39" t="str"/>
      <c r="C46" s="108" t="n"/>
      <c r="D46" s="109" t="n"/>
      <c r="E46" s="39" t="n"/>
      <c r="F46" s="39" t="n"/>
      <c r="G46" s="110" t="n"/>
      <c r="H46" s="111">
        <f>IF(A46="",0,MAX(0,C46-C46/E46*F46))</f>
        <v/>
      </c>
      <c r="I46" s="111">
        <f>IF(A46="",0,MIN(H46,IFERROR(C46/E46,0)))</f>
        <v/>
      </c>
      <c r="J46" s="111">
        <f>IF(A46="",0,H46*D46/12)</f>
        <v/>
      </c>
      <c r="K46" s="111">
        <f>IF(A46="",0,I46+J46)</f>
        <v/>
      </c>
      <c r="L46" s="39" t="str"/>
    </row>
    <row r="47">
      <c r="A47" s="39" t="str"/>
      <c r="B47" s="39" t="str"/>
      <c r="C47" s="108" t="n"/>
      <c r="D47" s="109" t="n"/>
      <c r="E47" s="39" t="n"/>
      <c r="F47" s="39" t="n"/>
      <c r="G47" s="110" t="n"/>
      <c r="H47" s="111">
        <f>IF(A47="",0,MAX(0,C47-C47/E47*F47))</f>
        <v/>
      </c>
      <c r="I47" s="111">
        <f>IF(A47="",0,MIN(H47,IFERROR(C47/E47,0)))</f>
        <v/>
      </c>
      <c r="J47" s="111">
        <f>IF(A47="",0,H47*D47/12)</f>
        <v/>
      </c>
      <c r="K47" s="111">
        <f>IF(A47="",0,I47+J47)</f>
        <v/>
      </c>
      <c r="L47" s="39" t="str"/>
    </row>
    <row r="48">
      <c r="A48" s="39" t="str"/>
      <c r="B48" s="39" t="str"/>
      <c r="C48" s="108" t="n"/>
      <c r="D48" s="109" t="n"/>
      <c r="E48" s="39" t="n"/>
      <c r="F48" s="39" t="n"/>
      <c r="G48" s="110" t="n"/>
      <c r="H48" s="111">
        <f>IF(A48="",0,MAX(0,C48-C48/E48*F48))</f>
        <v/>
      </c>
      <c r="I48" s="111">
        <f>IF(A48="",0,MIN(H48,IFERROR(C48/E48,0)))</f>
        <v/>
      </c>
      <c r="J48" s="111">
        <f>IF(A48="",0,H48*D48/12)</f>
        <v/>
      </c>
      <c r="K48" s="111">
        <f>IF(A48="",0,I48+J48)</f>
        <v/>
      </c>
      <c r="L48" s="39" t="str"/>
    </row>
    <row r="49">
      <c r="A49" s="39" t="str"/>
      <c r="B49" s="39" t="str"/>
      <c r="C49" s="108" t="n"/>
      <c r="D49" s="109" t="n"/>
      <c r="E49" s="39" t="n"/>
      <c r="F49" s="39" t="n"/>
      <c r="G49" s="110" t="n"/>
      <c r="H49" s="111">
        <f>IF(A49="",0,MAX(0,C49-C49/E49*F49))</f>
        <v/>
      </c>
      <c r="I49" s="111">
        <f>IF(A49="",0,MIN(H49,IFERROR(C49/E49,0)))</f>
        <v/>
      </c>
      <c r="J49" s="111">
        <f>IF(A49="",0,H49*D49/12)</f>
        <v/>
      </c>
      <c r="K49" s="111">
        <f>IF(A49="",0,I49+J49)</f>
        <v/>
      </c>
      <c r="L49" s="39" t="str"/>
    </row>
    <row r="50">
      <c r="A50" s="39" t="str"/>
      <c r="B50" s="39" t="str"/>
      <c r="C50" s="108" t="n"/>
      <c r="D50" s="109" t="n"/>
      <c r="E50" s="39" t="n"/>
      <c r="F50" s="39" t="n"/>
      <c r="G50" s="110" t="n"/>
      <c r="H50" s="111">
        <f>IF(A50="",0,MAX(0,C50-C50/E50*F50))</f>
        <v/>
      </c>
      <c r="I50" s="111">
        <f>IF(A50="",0,MIN(H50,IFERROR(C50/E50,0)))</f>
        <v/>
      </c>
      <c r="J50" s="111">
        <f>IF(A50="",0,H50*D50/12)</f>
        <v/>
      </c>
      <c r="K50" s="111">
        <f>IF(A50="",0,I50+J50)</f>
        <v/>
      </c>
      <c r="L50" s="39" t="str"/>
    </row>
    <row r="51">
      <c r="A51" s="39" t="str"/>
      <c r="B51" s="39" t="str"/>
      <c r="C51" s="108" t="n"/>
      <c r="D51" s="109" t="n"/>
      <c r="E51" s="39" t="n"/>
      <c r="F51" s="39" t="n"/>
      <c r="G51" s="110" t="n"/>
      <c r="H51" s="111">
        <f>IF(A51="",0,MAX(0,C51-C51/E51*F51))</f>
        <v/>
      </c>
      <c r="I51" s="111">
        <f>IF(A51="",0,MIN(H51,IFERROR(C51/E51,0)))</f>
        <v/>
      </c>
      <c r="J51" s="111">
        <f>IF(A51="",0,H51*D51/12)</f>
        <v/>
      </c>
      <c r="K51" s="111">
        <f>IF(A51="",0,I51+J51)</f>
        <v/>
      </c>
      <c r="L51" s="39" t="str"/>
    </row>
    <row r="52">
      <c r="A52" s="39" t="str"/>
      <c r="B52" s="39" t="str"/>
      <c r="C52" s="108" t="n"/>
      <c r="D52" s="109" t="n"/>
      <c r="E52" s="39" t="n"/>
      <c r="F52" s="39" t="n"/>
      <c r="G52" s="110" t="n"/>
      <c r="H52" s="111">
        <f>IF(A52="",0,MAX(0,C52-C52/E52*F52))</f>
        <v/>
      </c>
      <c r="I52" s="111">
        <f>IF(A52="",0,MIN(H52,IFERROR(C52/E52,0)))</f>
        <v/>
      </c>
      <c r="J52" s="111">
        <f>IF(A52="",0,H52*D52/12)</f>
        <v/>
      </c>
      <c r="K52" s="111">
        <f>IF(A52="",0,I52+J52)</f>
        <v/>
      </c>
      <c r="L52" s="39" t="str"/>
    </row>
    <row r="53">
      <c r="A53" s="39" t="str"/>
      <c r="B53" s="39" t="str"/>
      <c r="C53" s="108" t="n"/>
      <c r="D53" s="109" t="n"/>
      <c r="E53" s="39" t="n"/>
      <c r="F53" s="39" t="n"/>
      <c r="G53" s="110" t="n"/>
      <c r="H53" s="111">
        <f>IF(A53="",0,MAX(0,C53-C53/E53*F53))</f>
        <v/>
      </c>
      <c r="I53" s="111">
        <f>IF(A53="",0,MIN(H53,IFERROR(C53/E53,0)))</f>
        <v/>
      </c>
      <c r="J53" s="111">
        <f>IF(A53="",0,H53*D53/12)</f>
        <v/>
      </c>
      <c r="K53" s="111">
        <f>IF(A53="",0,I53+J53)</f>
        <v/>
      </c>
      <c r="L53" s="39" t="str"/>
    </row>
    <row r="54">
      <c r="A54" s="39" t="str"/>
      <c r="B54" s="39" t="str"/>
      <c r="C54" s="108" t="n"/>
      <c r="D54" s="109" t="n"/>
      <c r="E54" s="39" t="n"/>
      <c r="F54" s="39" t="n"/>
      <c r="G54" s="110" t="n"/>
      <c r="H54" s="111">
        <f>IF(A54="",0,MAX(0,C54-C54/E54*F54))</f>
        <v/>
      </c>
      <c r="I54" s="111">
        <f>IF(A54="",0,MIN(H54,IFERROR(C54/E54,0)))</f>
        <v/>
      </c>
      <c r="J54" s="111">
        <f>IF(A54="",0,H54*D54/12)</f>
        <v/>
      </c>
      <c r="K54" s="111">
        <f>IF(A54="",0,I54+J54)</f>
        <v/>
      </c>
      <c r="L54" s="39" t="str"/>
    </row>
    <row r="55">
      <c r="A55" s="39" t="str"/>
      <c r="B55" s="39" t="str"/>
      <c r="C55" s="108" t="n"/>
      <c r="D55" s="109" t="n"/>
      <c r="E55" s="39" t="n"/>
      <c r="F55" s="39" t="n"/>
      <c r="G55" s="110" t="n"/>
      <c r="H55" s="111">
        <f>IF(A55="",0,MAX(0,C55-C55/E55*F55))</f>
        <v/>
      </c>
      <c r="I55" s="111">
        <f>IF(A55="",0,MIN(H55,IFERROR(C55/E55,0)))</f>
        <v/>
      </c>
      <c r="J55" s="111">
        <f>IF(A55="",0,H55*D55/12)</f>
        <v/>
      </c>
      <c r="K55" s="111">
        <f>IF(A55="",0,I55+J55)</f>
        <v/>
      </c>
      <c r="L55" s="39" t="str"/>
    </row>
  </sheetData>
  <mergeCells count="2">
    <mergeCell ref="A3:L3"/>
    <mergeCell ref="A1:L2"/>
  </mergeCells>
  <dataValidations count="1">
    <dataValidation sqref="A6:A55" showDropDown="0" showInputMessage="0" showErrorMessage="0" allowBlank="0" type="list">
      <formula1>"Кредит,Займ полученный,Займ выданный,Лизинг,Вклад собственника,Дивиденды"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8" customWidth="1" min="4" max="4"/>
  </cols>
  <sheetData>
    <row r="1" ht="28" customHeight="1">
      <c r="A1" s="5" t="inlineStr">
        <is>
          <t>FINSPECT • Свод финансовой деятельности</t>
        </is>
      </c>
    </row>
    <row r="2" ht="28" customHeight="1"/>
    <row r="3" ht="30" customHeight="1">
      <c r="A3" s="9" t="inlineStr">
        <is>
          <t>Обязательства и требования показаны отдельно</t>
        </is>
      </c>
    </row>
    <row r="5" ht="28" customHeight="1">
      <c r="A5" s="75" t="inlineStr">
        <is>
          <t>Группа</t>
        </is>
      </c>
      <c r="B5" s="75" t="inlineStr">
        <is>
          <t>Остаток, ₽</t>
        </is>
      </c>
      <c r="C5" s="75" t="inlineStr">
        <is>
          <t>Ближайший платёж, ₽</t>
        </is>
      </c>
      <c r="D5" s="75" t="inlineStr">
        <is>
          <t>Средняя ставка</t>
        </is>
      </c>
    </row>
    <row r="6">
      <c r="A6" s="82" t="inlineStr">
        <is>
          <t>Кредит</t>
        </is>
      </c>
      <c r="B6" s="112">
        <f>SUMIF('Финансовые инструменты'!$A$6:$A$55,A6,'Финансовые инструменты'!$H$6:$H$55)</f>
        <v/>
      </c>
      <c r="C6" s="112">
        <f>SUMIF('Финансовые инструменты'!$A$6:$A$55,A6,'Финансовые инструменты'!$K$6:$K$55)</f>
        <v/>
      </c>
      <c r="D6" s="113">
        <f>IFERROR(AVERAGEIF('Финансовые инструменты'!$A$6:$A$55,A6,'Финансовые инструменты'!$D$6:$D$55),0)</f>
        <v/>
      </c>
    </row>
    <row r="7">
      <c r="A7" s="83" t="inlineStr">
        <is>
          <t>Займ полученный</t>
        </is>
      </c>
      <c r="B7" s="112">
        <f>SUMIF('Финансовые инструменты'!$A$6:$A$55,A7,'Финансовые инструменты'!$H$6:$H$55)</f>
        <v/>
      </c>
      <c r="C7" s="112">
        <f>SUMIF('Финансовые инструменты'!$A$6:$A$55,A7,'Финансовые инструменты'!$K$6:$K$55)</f>
        <v/>
      </c>
      <c r="D7" s="113">
        <f>IFERROR(AVERAGEIF('Финансовые инструменты'!$A$6:$A$55,A7,'Финансовые инструменты'!$D$6:$D$55),0)</f>
        <v/>
      </c>
    </row>
    <row r="8">
      <c r="A8" s="83" t="inlineStr">
        <is>
          <t>Займ выданный</t>
        </is>
      </c>
      <c r="B8" s="112">
        <f>SUMIF('Финансовые инструменты'!$A$6:$A$55,A8,'Финансовые инструменты'!$H$6:$H$55)</f>
        <v/>
      </c>
      <c r="C8" s="112">
        <f>SUMIF('Финансовые инструменты'!$A$6:$A$55,A8,'Финансовые инструменты'!$K$6:$K$55)</f>
        <v/>
      </c>
      <c r="D8" s="113">
        <f>IFERROR(AVERAGEIF('Финансовые инструменты'!$A$6:$A$55,A8,'Финансовые инструменты'!$D$6:$D$55),0)</f>
        <v/>
      </c>
    </row>
    <row r="9">
      <c r="A9" s="83" t="inlineStr">
        <is>
          <t>Лизинг</t>
        </is>
      </c>
      <c r="B9" s="112">
        <f>SUMIF('Финансовые инструменты'!$A$6:$A$55,A9,'Финансовые инструменты'!$H$6:$H$55)</f>
        <v/>
      </c>
      <c r="C9" s="112">
        <f>SUMIF('Финансовые инструменты'!$A$6:$A$55,A9,'Финансовые инструменты'!$K$6:$K$55)</f>
        <v/>
      </c>
      <c r="D9" s="113">
        <f>IFERROR(AVERAGEIF('Финансовые инструменты'!$A$6:$A$55,A9,'Финансовые инструменты'!$D$6:$D$55),0)</f>
        <v/>
      </c>
    </row>
    <row r="10">
      <c r="A10" s="83" t="inlineStr">
        <is>
          <t>Прочее</t>
        </is>
      </c>
      <c r="B10" s="112">
        <f>SUMIFS('Финансовые инструменты'!$H$6:$H$55,'Финансовые инструменты'!$A$6:$A$55,"Вклад собственника")+SUMIFS('Финансовые инструменты'!$H$6:$H$55,'Финансовые инструменты'!$A$6:$A$55,"Дивиденды")</f>
        <v/>
      </c>
      <c r="C10" s="112">
        <f>SUMIFS('Финансовые инструменты'!$K$6:$K$55,'Финансовые инструменты'!$A$6:$A$55,"Вклад собственника")+SUMIFS('Финансовые инструменты'!$K$6:$K$55,'Финансовые инструменты'!$A$6:$A$55,"Дивиденды")</f>
        <v/>
      </c>
      <c r="D10" s="113">
        <f>0</f>
        <v/>
      </c>
    </row>
  </sheetData>
  <mergeCells count="2">
    <mergeCell ref="A1:D2"/>
    <mergeCell ref="A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8" customWidth="1" min="3" max="3"/>
    <col width="16" customWidth="1" min="4" max="4"/>
    <col width="44" customWidth="1" min="5" max="5"/>
  </cols>
  <sheetData>
    <row r="1" ht="28" customHeight="1">
      <c r="A1" s="5" t="inlineStr">
        <is>
          <t>FINSPECT • Контроль модели</t>
        </is>
      </c>
    </row>
    <row r="2" ht="28" customHeight="1"/>
    <row r="3" ht="30" customHeight="1">
      <c r="A3" s="9" t="inlineStr">
        <is>
          <t>PASS означает только прохождение перечисленных проверок</t>
        </is>
      </c>
    </row>
    <row r="5" ht="28" customHeight="1">
      <c r="A5" s="75" t="inlineStr">
        <is>
          <t>№</t>
        </is>
      </c>
      <c r="B5" s="75" t="inlineStr">
        <is>
          <t>Проверка</t>
        </is>
      </c>
      <c r="C5" s="75" t="inlineStr">
        <is>
          <t>Ожидается</t>
        </is>
      </c>
      <c r="D5" s="75" t="inlineStr">
        <is>
          <t>Статус</t>
        </is>
      </c>
      <c r="E5" s="75" t="inlineStr">
        <is>
          <t>Где исправить</t>
        </is>
      </c>
    </row>
    <row r="6" ht="30" customHeight="1">
      <c r="A6" s="82" t="n">
        <v>1</v>
      </c>
      <c r="B6" s="89" t="inlineStr">
        <is>
          <t>Срок больше нуля для заполненных инструментов</t>
        </is>
      </c>
      <c r="C6" s="82" t="inlineStr">
        <is>
          <t>OK</t>
        </is>
      </c>
      <c r="D6" s="82">
        <f>IF(COUNTIFS('Финансовые инструменты'!C6:C55,"&gt;0",'Финансовые инструменты'!E6:E55,"&lt;=0")=0,"OK","ПРОВЕРИТЬ")</f>
        <v/>
      </c>
      <c r="E6" s="89" t="inlineStr">
        <is>
          <t>Финансовые инструменты!E6:E55</t>
        </is>
      </c>
    </row>
    <row r="7" ht="30" customHeight="1">
      <c r="A7" s="83" t="n">
        <v>2</v>
      </c>
      <c r="B7" s="90" t="inlineStr">
        <is>
          <t>Прошедшие месяцы не превышают срок</t>
        </is>
      </c>
      <c r="C7" s="83" t="inlineStr">
        <is>
          <t>OK</t>
        </is>
      </c>
      <c r="D7" s="83">
        <f>IF(SUM('Финансовые инструменты'!F6:F55)&lt;=SUM('Финансовые инструменты'!E6:E55),"OK","ПРОВЕРИТЬ")</f>
        <v/>
      </c>
      <c r="E7" s="90" t="inlineStr">
        <is>
          <t>Финансовые инструменты!E6:F55</t>
        </is>
      </c>
    </row>
    <row r="8" ht="30" customHeight="1">
      <c r="A8" s="83" t="n">
        <v>3</v>
      </c>
      <c r="B8" s="90" t="inlineStr">
        <is>
          <t>Ставки в диапазоне 0–100%</t>
        </is>
      </c>
      <c r="C8" s="83" t="inlineStr">
        <is>
          <t>OK</t>
        </is>
      </c>
      <c r="D8" s="83">
        <f>IF(AND(MIN('Финансовые инструменты'!D6:D55)&gt;=0,MAX('Финансовые инструменты'!D6:D55)&lt;1),"OK","ПРОВЕРИТЬ")</f>
        <v/>
      </c>
      <c r="E8" s="90" t="inlineStr">
        <is>
          <t>Финансовые инструменты!D6:D55</t>
        </is>
      </c>
    </row>
    <row r="11" ht="32" customHeight="1">
      <c r="B11" s="97" t="inlineStr">
        <is>
          <t>MODEL STATUS</t>
        </is>
      </c>
      <c r="C11" s="99" t="n"/>
      <c r="D11" s="94">
        <f>IF(COUNTIF(D6:D8,"ПРОВЕРИТЬ")=0,"PASS","FAIL")</f>
        <v/>
      </c>
    </row>
  </sheetData>
  <mergeCells count="3">
    <mergeCell ref="B11:C11"/>
    <mergeCell ref="A1:E2"/>
    <mergeCell ref="A3:E3"/>
  </mergeCells>
  <conditionalFormatting sqref="D6:D8">
    <cfRule type="containsText" priority="1" operator="containsText" dxfId="0" text="OK"/>
    <cfRule type="containsText" priority="2" operator="containsText" dxfId="0" text="PASS"/>
    <cfRule type="containsText" priority="3" operator="containsText" dxfId="2" text="ПРОВЕРИТЬ"/>
    <cfRule type="containsText" priority="4" operator="containsText" dxfId="2" text="FAIL"/>
  </conditionalFormatting>
  <conditionalFormatting sqref="D11">
    <cfRule type="containsText" priority="5" operator="containsText" dxfId="0" text="OK"/>
    <cfRule type="containsText" priority="6" operator="containsText" dxfId="0" text="PASS"/>
    <cfRule type="containsText" priority="7" operator="containsText" dxfId="2" text="ПРОВЕРИТЬ"/>
    <cfRule type="containsText" priority="8" operator="containsText" dxfId="2" text="FAIL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  <Company>Finspect</Company>
  <Manager>Артём Высоцкий</Manager>
</Properties>
</file>

<file path=docProps/core.xml><?xml version="1.0" encoding="utf-8"?>
<cp:coreProperties xmlns:cp="http://schemas.openxmlformats.org/package/2006/metadata/core-properties">
  <dc:creator xmlns:dc="http://purl.org/dc/elements/1.1/">Finspect</dc:creator>
  <dc:title xmlns:dc="http://purl.org/dc/elements/1.1/">Finspect_Учёт_финансовой_деятельности</dc:title>
  <dc:description xmlns:dc="http://purl.org/dc/elements/1.1/">Подготовлено Finspect. © Finspect, finspect.ru. Материал информационный, аудиторским заключением не является.</dc:description>
  <dc:subject xmlns:dc="http://purl.org/dc/elements/1.1/">Инструмент для собственника бизнеса</dc:subject>
  <dc:identifier xmlns:dc="http://purl.org/dc/elements/1.1/">finspect.ru</dc:identifier>
  <dc:language xmlns:dc="http://purl.org/dc/elements/1.1/">ru-RU</dc:language>
  <dcterms:created xmlns:dcterms="http://purl.org/dc/terms/" xmlns:xsi="http://www.w3.org/2001/XMLSchema-instance" xsi:type="dcterms:W3CDTF">2026-07-29T09:39:18Z</dcterms:created>
  <dcterms:modified xmlns:dcterms="http://purl.org/dc/terms/" xmlns:xsi="http://www.w3.org/2001/XMLSchema-instance" xsi:type="dcterms:W3CDTF">2026-07-29T09:39:18Z</dcterms:modified>
  <cp:lastModifiedBy>Finspect</cp:lastModifiedBy>
  <cp:category>Инструменты Finspect</cp:category>
  <cp:revision>1</cp:revision>
  <cp:keywords>финансовый контроль, управленческая отчётность, Finspect</cp:keywords>
</cp:coreProperties>
</file>